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70" yWindow="2445" windowWidth="15045" windowHeight="7605" tabRatio="749" activeTab="12"/>
  </bookViews>
  <sheets>
    <sheet name="для служебки" sheetId="9" r:id="rId1"/>
    <sheet name="Январь" sheetId="1" r:id="rId2"/>
    <sheet name="Февраль" sheetId="2" r:id="rId3"/>
    <sheet name="Март" sheetId="3" r:id="rId4"/>
    <sheet name="Апрель" sheetId="4" r:id="rId5"/>
    <sheet name="май" sheetId="5" r:id="rId6"/>
    <sheet name="июнь" sheetId="6" r:id="rId7"/>
    <sheet name="Июль" sheetId="7" r:id="rId8"/>
    <sheet name="Август" sheetId="8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  <sheet name="Форма для краинского" sheetId="15" r:id="rId15"/>
  </sheets>
  <externalReferences>
    <externalReference r:id="rId16"/>
  </externalReferences>
  <definedNames>
    <definedName name="_xlnm._FilterDatabase" localSheetId="2" hidden="1">Февраль!$A$4:$N$22</definedName>
  </definedNames>
  <calcPr calcId="144525" refMode="R1C1"/>
</workbook>
</file>

<file path=xl/calcChain.xml><?xml version="1.0" encoding="utf-8"?>
<calcChain xmlns="http://schemas.openxmlformats.org/spreadsheetml/2006/main">
  <c r="L22" i="13" l="1"/>
  <c r="G22" i="13"/>
  <c r="Q22" i="13" s="1"/>
  <c r="U22" i="13" s="1"/>
  <c r="B22" i="13"/>
  <c r="Q21" i="13"/>
  <c r="U21" i="13" s="1"/>
  <c r="L21" i="13"/>
  <c r="G21" i="13"/>
  <c r="B21" i="13"/>
  <c r="L20" i="13"/>
  <c r="G20" i="13"/>
  <c r="B20" i="13"/>
  <c r="Q20" i="13" s="1"/>
  <c r="U20" i="13" s="1"/>
  <c r="L19" i="13"/>
  <c r="G19" i="13"/>
  <c r="Q19" i="13" s="1"/>
  <c r="U19" i="13" s="1"/>
  <c r="B19" i="13"/>
  <c r="L18" i="13"/>
  <c r="G18" i="13"/>
  <c r="Q18" i="13" s="1"/>
  <c r="U18" i="13" s="1"/>
  <c r="B18" i="13"/>
  <c r="Q17" i="13"/>
  <c r="U17" i="13" s="1"/>
  <c r="L17" i="13"/>
  <c r="L15" i="13" s="1"/>
  <c r="G17" i="13"/>
  <c r="B17" i="13"/>
  <c r="L16" i="13"/>
  <c r="G16" i="13"/>
  <c r="B16" i="13"/>
  <c r="Q16" i="13" s="1"/>
  <c r="U16" i="13" s="1"/>
  <c r="P15" i="13"/>
  <c r="O15" i="13"/>
  <c r="N15" i="13"/>
  <c r="M15" i="13"/>
  <c r="K15" i="13"/>
  <c r="J15" i="13"/>
  <c r="I15" i="13"/>
  <c r="H15" i="13"/>
  <c r="G15" i="13"/>
  <c r="F15" i="13"/>
  <c r="E15" i="13"/>
  <c r="D15" i="13"/>
  <c r="C15" i="13"/>
  <c r="L14" i="13"/>
  <c r="G14" i="13"/>
  <c r="Q14" i="13" s="1"/>
  <c r="U14" i="13" s="1"/>
  <c r="B14" i="13"/>
  <c r="Q13" i="13"/>
  <c r="U13" i="13" s="1"/>
  <c r="L13" i="13"/>
  <c r="L11" i="13" s="1"/>
  <c r="G13" i="13"/>
  <c r="B13" i="13"/>
  <c r="L12" i="13"/>
  <c r="G12" i="13"/>
  <c r="B12" i="13"/>
  <c r="Q12" i="13" s="1"/>
  <c r="U12" i="13" s="1"/>
  <c r="P11" i="13"/>
  <c r="O11" i="13"/>
  <c r="O23" i="13" s="1"/>
  <c r="N11" i="13"/>
  <c r="M11" i="13"/>
  <c r="K11" i="13"/>
  <c r="K23" i="13" s="1"/>
  <c r="J11" i="13"/>
  <c r="I11" i="13"/>
  <c r="H11" i="13"/>
  <c r="G11" i="13"/>
  <c r="F11" i="13"/>
  <c r="E11" i="13"/>
  <c r="D11" i="13"/>
  <c r="C11" i="13"/>
  <c r="C23" i="13" s="1"/>
  <c r="L10" i="13"/>
  <c r="G10" i="13"/>
  <c r="Q10" i="13" s="1"/>
  <c r="U10" i="13" s="1"/>
  <c r="B10" i="13"/>
  <c r="Q9" i="13"/>
  <c r="U9" i="13" s="1"/>
  <c r="L9" i="13"/>
  <c r="L8" i="13" s="1"/>
  <c r="G9" i="13"/>
  <c r="B9" i="13"/>
  <c r="P8" i="13"/>
  <c r="O8" i="13"/>
  <c r="N8" i="13"/>
  <c r="M8" i="13"/>
  <c r="K8" i="13"/>
  <c r="J8" i="13"/>
  <c r="I8" i="13"/>
  <c r="H8" i="13"/>
  <c r="F8" i="13"/>
  <c r="E8" i="13"/>
  <c r="D8" i="13"/>
  <c r="C8" i="13"/>
  <c r="B8" i="13"/>
  <c r="L7" i="13"/>
  <c r="G7" i="13"/>
  <c r="Q7" i="13" s="1"/>
  <c r="U7" i="13" s="1"/>
  <c r="B7" i="13"/>
  <c r="L6" i="13"/>
  <c r="L5" i="13" s="1"/>
  <c r="G6" i="13"/>
  <c r="G5" i="13" s="1"/>
  <c r="B6" i="13"/>
  <c r="P5" i="13"/>
  <c r="P23" i="13" s="1"/>
  <c r="O5" i="13"/>
  <c r="N5" i="13"/>
  <c r="N23" i="13" s="1"/>
  <c r="M5" i="13"/>
  <c r="M23" i="13" s="1"/>
  <c r="K5" i="13"/>
  <c r="J5" i="13"/>
  <c r="J23" i="13" s="1"/>
  <c r="I5" i="13"/>
  <c r="I23" i="13" s="1"/>
  <c r="H5" i="13"/>
  <c r="H23" i="13" s="1"/>
  <c r="F5" i="13"/>
  <c r="F23" i="13" s="1"/>
  <c r="E5" i="13"/>
  <c r="E23" i="13" s="1"/>
  <c r="D5" i="13"/>
  <c r="D23" i="13" s="1"/>
  <c r="C5" i="13"/>
  <c r="B5" i="13"/>
  <c r="Q5" i="13" l="1"/>
  <c r="U5" i="13" s="1"/>
  <c r="Q15" i="13"/>
  <c r="U15" i="13" s="1"/>
  <c r="L23" i="13"/>
  <c r="G8" i="13"/>
  <c r="Q8" i="13" s="1"/>
  <c r="U8" i="13" s="1"/>
  <c r="Q6" i="13"/>
  <c r="U6" i="13" s="1"/>
  <c r="B11" i="13"/>
  <c r="Q11" i="13" s="1"/>
  <c r="U11" i="13" s="1"/>
  <c r="B15" i="13"/>
  <c r="B23" i="13" s="1"/>
  <c r="G23" i="13" l="1"/>
  <c r="Q23" i="13" s="1"/>
  <c r="U23" i="13" s="1"/>
  <c r="U6" i="12" l="1"/>
  <c r="U7" i="12"/>
  <c r="U8" i="12"/>
  <c r="U9" i="12"/>
  <c r="U10" i="12"/>
  <c r="U5" i="12"/>
  <c r="U5" i="5" l="1"/>
  <c r="U6" i="5" l="1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R25" i="5"/>
  <c r="R24" i="5" l="1"/>
  <c r="Q17" i="5"/>
  <c r="R23" i="15" l="1"/>
  <c r="T23" i="4" l="1"/>
  <c r="T15" i="4"/>
  <c r="S15" i="4"/>
  <c r="R15" i="4"/>
  <c r="T11" i="4"/>
  <c r="S11" i="4"/>
  <c r="R11" i="4"/>
  <c r="T8" i="4"/>
  <c r="S8" i="4"/>
  <c r="R8" i="4"/>
  <c r="T5" i="4"/>
  <c r="S5" i="4"/>
  <c r="R5" i="4"/>
  <c r="P5" i="4"/>
  <c r="R23" i="4"/>
  <c r="P23" i="4"/>
  <c r="S23" i="4" l="1"/>
  <c r="U5" i="3"/>
  <c r="U6" i="3" l="1"/>
  <c r="W5" i="2" l="1"/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5" i="2"/>
  <c r="Q23" i="15" l="1"/>
  <c r="R34" i="1" l="1"/>
  <c r="S34" i="1"/>
  <c r="L10" i="1" l="1"/>
  <c r="N23" i="15" l="1"/>
  <c r="M22" i="15"/>
  <c r="H22" i="15"/>
  <c r="B22" i="15" s="1"/>
  <c r="S22" i="15" s="1"/>
  <c r="C22" i="15"/>
  <c r="M21" i="15"/>
  <c r="H21" i="15"/>
  <c r="C21" i="15"/>
  <c r="M20" i="15"/>
  <c r="H20" i="15"/>
  <c r="C20" i="15"/>
  <c r="B19" i="15"/>
  <c r="S19" i="15" s="1"/>
  <c r="M19" i="15"/>
  <c r="H19" i="15"/>
  <c r="C19" i="15"/>
  <c r="M18" i="15"/>
  <c r="H18" i="15"/>
  <c r="C18" i="15"/>
  <c r="M17" i="15"/>
  <c r="H17" i="15"/>
  <c r="C17" i="15"/>
  <c r="M16" i="15"/>
  <c r="H16" i="15"/>
  <c r="C16" i="15"/>
  <c r="X15" i="15"/>
  <c r="W15" i="15"/>
  <c r="V15" i="15"/>
  <c r="U15" i="15"/>
  <c r="T15" i="15"/>
  <c r="Q15" i="15"/>
  <c r="P15" i="15"/>
  <c r="O15" i="15"/>
  <c r="N15" i="15"/>
  <c r="L15" i="15"/>
  <c r="K15" i="15"/>
  <c r="J15" i="15"/>
  <c r="I15" i="15"/>
  <c r="G15" i="15"/>
  <c r="F15" i="15"/>
  <c r="E15" i="15"/>
  <c r="D15" i="15"/>
  <c r="M14" i="15"/>
  <c r="H14" i="15"/>
  <c r="B14" i="15" s="1"/>
  <c r="S14" i="15" s="1"/>
  <c r="C14" i="15"/>
  <c r="M13" i="15"/>
  <c r="H13" i="15"/>
  <c r="C13" i="15"/>
  <c r="M12" i="15"/>
  <c r="H12" i="15"/>
  <c r="B12" i="15" s="1"/>
  <c r="S12" i="15" s="1"/>
  <c r="C12" i="15"/>
  <c r="C11" i="15" s="1"/>
  <c r="X11" i="15"/>
  <c r="W11" i="15"/>
  <c r="V11" i="15"/>
  <c r="U11" i="15"/>
  <c r="T11" i="15"/>
  <c r="Q11" i="15"/>
  <c r="P11" i="15"/>
  <c r="O11" i="15"/>
  <c r="N11" i="15"/>
  <c r="L11" i="15"/>
  <c r="K11" i="15"/>
  <c r="J11" i="15"/>
  <c r="I11" i="15"/>
  <c r="G11" i="15"/>
  <c r="F11" i="15"/>
  <c r="E11" i="15"/>
  <c r="D11" i="15"/>
  <c r="M10" i="15"/>
  <c r="H10" i="15"/>
  <c r="C10" i="15"/>
  <c r="M9" i="15"/>
  <c r="H9" i="15"/>
  <c r="B9" i="15" s="1"/>
  <c r="S9" i="15" s="1"/>
  <c r="C9" i="15"/>
  <c r="C8" i="15" s="1"/>
  <c r="X8" i="15"/>
  <c r="W8" i="15"/>
  <c r="V8" i="15"/>
  <c r="V23" i="15" s="1"/>
  <c r="U8" i="15"/>
  <c r="T8" i="15"/>
  <c r="Q8" i="15"/>
  <c r="P8" i="15"/>
  <c r="O8" i="15"/>
  <c r="N8" i="15"/>
  <c r="L8" i="15"/>
  <c r="K8" i="15"/>
  <c r="J8" i="15"/>
  <c r="I8" i="15"/>
  <c r="G8" i="15"/>
  <c r="F8" i="15"/>
  <c r="E8" i="15"/>
  <c r="D8" i="15"/>
  <c r="M7" i="15"/>
  <c r="B7" i="15" s="1"/>
  <c r="S7" i="15" s="1"/>
  <c r="H7" i="15"/>
  <c r="C7" i="15"/>
  <c r="M6" i="15"/>
  <c r="B6" i="15" s="1"/>
  <c r="S6" i="15" s="1"/>
  <c r="H6" i="15"/>
  <c r="C6" i="15"/>
  <c r="C5" i="15" s="1"/>
  <c r="X5" i="15"/>
  <c r="X23" i="15" s="1"/>
  <c r="W5" i="15"/>
  <c r="V5" i="15"/>
  <c r="U5" i="15"/>
  <c r="T5" i="15"/>
  <c r="T23" i="15" s="1"/>
  <c r="Q5" i="15"/>
  <c r="P5" i="15"/>
  <c r="O5" i="15"/>
  <c r="N5" i="15"/>
  <c r="L5" i="15"/>
  <c r="L23" i="15" s="1"/>
  <c r="K5" i="15"/>
  <c r="J5" i="15"/>
  <c r="J23" i="15" s="1"/>
  <c r="I5" i="15"/>
  <c r="I23" i="15" s="1"/>
  <c r="H5" i="15"/>
  <c r="G5" i="15"/>
  <c r="F5" i="15"/>
  <c r="F23" i="15" s="1"/>
  <c r="E5" i="15"/>
  <c r="D5" i="15"/>
  <c r="D23" i="15" s="1"/>
  <c r="C15" i="15" l="1"/>
  <c r="C23" i="15" s="1"/>
  <c r="B17" i="15"/>
  <c r="S17" i="15" s="1"/>
  <c r="H8" i="15"/>
  <c r="B21" i="15"/>
  <c r="S21" i="15" s="1"/>
  <c r="U23" i="15"/>
  <c r="H11" i="15"/>
  <c r="B13" i="15"/>
  <c r="S13" i="15" s="1"/>
  <c r="G23" i="15"/>
  <c r="W23" i="15"/>
  <c r="M15" i="15"/>
  <c r="P23" i="15"/>
  <c r="B18" i="15"/>
  <c r="S18" i="15" s="1"/>
  <c r="B20" i="15"/>
  <c r="S20" i="15" s="1"/>
  <c r="O23" i="15"/>
  <c r="E23" i="15"/>
  <c r="B10" i="15"/>
  <c r="S10" i="15" s="1"/>
  <c r="K23" i="15"/>
  <c r="B11" i="15"/>
  <c r="S11" i="15" s="1"/>
  <c r="M5" i="15"/>
  <c r="B5" i="15" s="1"/>
  <c r="S5" i="15" s="1"/>
  <c r="M8" i="15"/>
  <c r="M11" i="15"/>
  <c r="H15" i="15"/>
  <c r="B16" i="15"/>
  <c r="S16" i="15" s="1"/>
  <c r="Z5" i="13"/>
  <c r="V5" i="13"/>
  <c r="V11" i="13"/>
  <c r="V8" i="13"/>
  <c r="Z15" i="13"/>
  <c r="Y15" i="13"/>
  <c r="X15" i="13"/>
  <c r="W15" i="13"/>
  <c r="V15" i="13"/>
  <c r="Z11" i="13"/>
  <c r="Y11" i="13"/>
  <c r="X11" i="13"/>
  <c r="W11" i="13"/>
  <c r="Z8" i="13"/>
  <c r="Y8" i="13"/>
  <c r="X8" i="13"/>
  <c r="W8" i="13"/>
  <c r="Y5" i="13"/>
  <c r="X5" i="13"/>
  <c r="W5" i="13"/>
  <c r="B15" i="15" l="1"/>
  <c r="S15" i="15" s="1"/>
  <c r="B8" i="15"/>
  <c r="S8" i="15" s="1"/>
  <c r="M23" i="15"/>
  <c r="H23" i="15"/>
  <c r="V23" i="13"/>
  <c r="Z23" i="13"/>
  <c r="X23" i="13"/>
  <c r="W23" i="13"/>
  <c r="Y23" i="13"/>
  <c r="K15" i="12"/>
  <c r="B23" i="15" l="1"/>
  <c r="S23" i="15" s="1"/>
  <c r="G12" i="10"/>
  <c r="L7" i="2" l="1"/>
  <c r="G7" i="2"/>
  <c r="B7" i="2"/>
  <c r="Q7" i="2" l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P15" i="1"/>
  <c r="O15" i="1"/>
  <c r="N15" i="1"/>
  <c r="M15" i="1"/>
  <c r="K15" i="1"/>
  <c r="J15" i="1"/>
  <c r="I15" i="1"/>
  <c r="H15" i="1"/>
  <c r="F15" i="1"/>
  <c r="E15" i="1"/>
  <c r="D15" i="1"/>
  <c r="C15" i="1"/>
  <c r="L14" i="1"/>
  <c r="G14" i="1"/>
  <c r="B14" i="1"/>
  <c r="L13" i="1"/>
  <c r="G13" i="1"/>
  <c r="B13" i="1"/>
  <c r="L12" i="1"/>
  <c r="G12" i="1"/>
  <c r="B12" i="1"/>
  <c r="P11" i="1"/>
  <c r="O11" i="1"/>
  <c r="N11" i="1"/>
  <c r="M11" i="1"/>
  <c r="K11" i="1"/>
  <c r="J11" i="1"/>
  <c r="I11" i="1"/>
  <c r="H11" i="1"/>
  <c r="F11" i="1"/>
  <c r="E11" i="1"/>
  <c r="D11" i="1"/>
  <c r="C11" i="1"/>
  <c r="G10" i="1"/>
  <c r="B10" i="1"/>
  <c r="L9" i="1"/>
  <c r="G9" i="1"/>
  <c r="B9" i="1"/>
  <c r="P8" i="1"/>
  <c r="O8" i="1"/>
  <c r="N8" i="1"/>
  <c r="M8" i="1"/>
  <c r="K8" i="1"/>
  <c r="J8" i="1"/>
  <c r="I8" i="1"/>
  <c r="H8" i="1"/>
  <c r="F8" i="1"/>
  <c r="E8" i="1"/>
  <c r="D8" i="1"/>
  <c r="C8" i="1"/>
  <c r="L7" i="1"/>
  <c r="G7" i="1"/>
  <c r="B7" i="1"/>
  <c r="L6" i="1"/>
  <c r="G6" i="1"/>
  <c r="B6" i="1"/>
  <c r="P5" i="1"/>
  <c r="O5" i="1"/>
  <c r="N5" i="1"/>
  <c r="M5" i="1"/>
  <c r="K5" i="1"/>
  <c r="J5" i="1"/>
  <c r="I5" i="1"/>
  <c r="H5" i="1"/>
  <c r="F5" i="1"/>
  <c r="E5" i="1"/>
  <c r="D5" i="1"/>
  <c r="C5" i="1"/>
  <c r="L22" i="2"/>
  <c r="G22" i="2"/>
  <c r="B22" i="2"/>
  <c r="L21" i="2"/>
  <c r="G21" i="2"/>
  <c r="B21" i="2"/>
  <c r="L20" i="2"/>
  <c r="G20" i="2"/>
  <c r="B20" i="2"/>
  <c r="L19" i="2"/>
  <c r="G19" i="2"/>
  <c r="B19" i="2"/>
  <c r="L18" i="2"/>
  <c r="G18" i="2"/>
  <c r="B18" i="2"/>
  <c r="L17" i="2"/>
  <c r="G17" i="2"/>
  <c r="B17" i="2"/>
  <c r="L16" i="2"/>
  <c r="G16" i="2"/>
  <c r="B16" i="2"/>
  <c r="P15" i="2"/>
  <c r="O15" i="2"/>
  <c r="N15" i="2"/>
  <c r="M15" i="2"/>
  <c r="K15" i="2"/>
  <c r="J15" i="2"/>
  <c r="I15" i="2"/>
  <c r="H15" i="2"/>
  <c r="F15" i="2"/>
  <c r="E15" i="2"/>
  <c r="D15" i="2"/>
  <c r="C15" i="2"/>
  <c r="L14" i="2"/>
  <c r="G14" i="2"/>
  <c r="B14" i="2"/>
  <c r="L13" i="2"/>
  <c r="G13" i="2"/>
  <c r="B13" i="2"/>
  <c r="L12" i="2"/>
  <c r="G12" i="2"/>
  <c r="B12" i="2"/>
  <c r="P11" i="2"/>
  <c r="O11" i="2"/>
  <c r="N11" i="2"/>
  <c r="M11" i="2"/>
  <c r="K11" i="2"/>
  <c r="J11" i="2"/>
  <c r="I11" i="2"/>
  <c r="H11" i="2"/>
  <c r="F11" i="2"/>
  <c r="E11" i="2"/>
  <c r="D11" i="2"/>
  <c r="C11" i="2"/>
  <c r="L10" i="2"/>
  <c r="G10" i="2"/>
  <c r="B10" i="2"/>
  <c r="L9" i="2"/>
  <c r="G9" i="2"/>
  <c r="B9" i="2"/>
  <c r="P8" i="2"/>
  <c r="O8" i="2"/>
  <c r="N8" i="2"/>
  <c r="M8" i="2"/>
  <c r="K8" i="2"/>
  <c r="J8" i="2"/>
  <c r="I8" i="2"/>
  <c r="H8" i="2"/>
  <c r="F8" i="2"/>
  <c r="E8" i="2"/>
  <c r="D8" i="2"/>
  <c r="C8" i="2"/>
  <c r="L6" i="2"/>
  <c r="G6" i="2"/>
  <c r="G5" i="2" s="1"/>
  <c r="B6" i="2"/>
  <c r="B5" i="2" s="1"/>
  <c r="P5" i="2"/>
  <c r="O5" i="2"/>
  <c r="N5" i="2"/>
  <c r="M5" i="2"/>
  <c r="K5" i="2"/>
  <c r="J5" i="2"/>
  <c r="I5" i="2"/>
  <c r="H5" i="2"/>
  <c r="F5" i="2"/>
  <c r="E5" i="2"/>
  <c r="D5" i="2"/>
  <c r="C5" i="2"/>
  <c r="L22" i="3"/>
  <c r="G22" i="3"/>
  <c r="B22" i="3"/>
  <c r="L21" i="3"/>
  <c r="G21" i="3"/>
  <c r="B21" i="3"/>
  <c r="L20" i="3"/>
  <c r="G20" i="3"/>
  <c r="B20" i="3"/>
  <c r="L19" i="3"/>
  <c r="G19" i="3"/>
  <c r="B19" i="3"/>
  <c r="L18" i="3"/>
  <c r="G18" i="3"/>
  <c r="B18" i="3"/>
  <c r="L17" i="3"/>
  <c r="G17" i="3"/>
  <c r="B17" i="3"/>
  <c r="L16" i="3"/>
  <c r="G16" i="3"/>
  <c r="B16" i="3"/>
  <c r="P15" i="3"/>
  <c r="O15" i="3"/>
  <c r="N15" i="3"/>
  <c r="M15" i="3"/>
  <c r="K15" i="3"/>
  <c r="J15" i="3"/>
  <c r="I15" i="3"/>
  <c r="H15" i="3"/>
  <c r="F15" i="3"/>
  <c r="E15" i="3"/>
  <c r="D15" i="3"/>
  <c r="C15" i="3"/>
  <c r="L14" i="3"/>
  <c r="G14" i="3"/>
  <c r="B14" i="3"/>
  <c r="L13" i="3"/>
  <c r="G13" i="3"/>
  <c r="B13" i="3"/>
  <c r="L12" i="3"/>
  <c r="G12" i="3"/>
  <c r="B12" i="3"/>
  <c r="P11" i="3"/>
  <c r="O11" i="3"/>
  <c r="N11" i="3"/>
  <c r="M11" i="3"/>
  <c r="K11" i="3"/>
  <c r="J11" i="3"/>
  <c r="I11" i="3"/>
  <c r="H11" i="3"/>
  <c r="F11" i="3"/>
  <c r="E11" i="3"/>
  <c r="D11" i="3"/>
  <c r="C11" i="3"/>
  <c r="L10" i="3"/>
  <c r="G10" i="3"/>
  <c r="B10" i="3"/>
  <c r="L9" i="3"/>
  <c r="G9" i="3"/>
  <c r="B9" i="3"/>
  <c r="P8" i="3"/>
  <c r="O8" i="3"/>
  <c r="N8" i="3"/>
  <c r="M8" i="3"/>
  <c r="K8" i="3"/>
  <c r="J8" i="3"/>
  <c r="I8" i="3"/>
  <c r="H8" i="3"/>
  <c r="F8" i="3"/>
  <c r="E8" i="3"/>
  <c r="D8" i="3"/>
  <c r="C8" i="3"/>
  <c r="L7" i="3"/>
  <c r="G7" i="3"/>
  <c r="B7" i="3"/>
  <c r="L6" i="3"/>
  <c r="G6" i="3"/>
  <c r="B6" i="3"/>
  <c r="P5" i="3"/>
  <c r="O5" i="3"/>
  <c r="N5" i="3"/>
  <c r="M5" i="3"/>
  <c r="K5" i="3"/>
  <c r="J5" i="3"/>
  <c r="I5" i="3"/>
  <c r="H5" i="3"/>
  <c r="F5" i="3"/>
  <c r="E5" i="3"/>
  <c r="D5" i="3"/>
  <c r="C5" i="3"/>
  <c r="L22" i="4"/>
  <c r="G22" i="4"/>
  <c r="B22" i="4"/>
  <c r="L21" i="4"/>
  <c r="G21" i="4"/>
  <c r="B21" i="4"/>
  <c r="L20" i="4"/>
  <c r="G20" i="4"/>
  <c r="B20" i="4"/>
  <c r="L19" i="4"/>
  <c r="G19" i="4"/>
  <c r="B19" i="4"/>
  <c r="L18" i="4"/>
  <c r="G18" i="4"/>
  <c r="B18" i="4"/>
  <c r="L17" i="4"/>
  <c r="G17" i="4"/>
  <c r="B17" i="4"/>
  <c r="L16" i="4"/>
  <c r="G16" i="4"/>
  <c r="B16" i="4"/>
  <c r="B15" i="4" s="1"/>
  <c r="P15" i="4"/>
  <c r="O15" i="4"/>
  <c r="N15" i="4"/>
  <c r="M15" i="4"/>
  <c r="K15" i="4"/>
  <c r="J15" i="4"/>
  <c r="I15" i="4"/>
  <c r="H15" i="4"/>
  <c r="F15" i="4"/>
  <c r="E15" i="4"/>
  <c r="D15" i="4"/>
  <c r="C15" i="4"/>
  <c r="L14" i="4"/>
  <c r="G14" i="4"/>
  <c r="B14" i="4"/>
  <c r="L13" i="4"/>
  <c r="G13" i="4"/>
  <c r="B13" i="4"/>
  <c r="L12" i="4"/>
  <c r="G12" i="4"/>
  <c r="B12" i="4"/>
  <c r="P11" i="4"/>
  <c r="O11" i="4"/>
  <c r="N11" i="4"/>
  <c r="M11" i="4"/>
  <c r="K11" i="4"/>
  <c r="J11" i="4"/>
  <c r="I11" i="4"/>
  <c r="H11" i="4"/>
  <c r="F11" i="4"/>
  <c r="E11" i="4"/>
  <c r="D11" i="4"/>
  <c r="C11" i="4"/>
  <c r="L10" i="4"/>
  <c r="G10" i="4"/>
  <c r="B10" i="4"/>
  <c r="L9" i="4"/>
  <c r="G9" i="4"/>
  <c r="B9" i="4"/>
  <c r="P8" i="4"/>
  <c r="O8" i="4"/>
  <c r="N8" i="4"/>
  <c r="M8" i="4"/>
  <c r="K8" i="4"/>
  <c r="J8" i="4"/>
  <c r="I8" i="4"/>
  <c r="H8" i="4"/>
  <c r="F8" i="4"/>
  <c r="E8" i="4"/>
  <c r="D8" i="4"/>
  <c r="C8" i="4"/>
  <c r="L7" i="4"/>
  <c r="G7" i="4"/>
  <c r="B7" i="4"/>
  <c r="L6" i="4"/>
  <c r="G6" i="4"/>
  <c r="B6" i="4"/>
  <c r="O5" i="4"/>
  <c r="N5" i="4"/>
  <c r="M5" i="4"/>
  <c r="K5" i="4"/>
  <c r="J5" i="4"/>
  <c r="I5" i="4"/>
  <c r="H5" i="4"/>
  <c r="F5" i="4"/>
  <c r="E5" i="4"/>
  <c r="D5" i="4"/>
  <c r="C5" i="4"/>
  <c r="L22" i="5"/>
  <c r="G22" i="5"/>
  <c r="B22" i="5"/>
  <c r="L21" i="5"/>
  <c r="G21" i="5"/>
  <c r="B21" i="5"/>
  <c r="L20" i="5"/>
  <c r="G20" i="5"/>
  <c r="B20" i="5"/>
  <c r="L19" i="5"/>
  <c r="G19" i="5"/>
  <c r="B19" i="5"/>
  <c r="L18" i="5"/>
  <c r="G18" i="5"/>
  <c r="B18" i="5"/>
  <c r="L17" i="5"/>
  <c r="G17" i="5"/>
  <c r="B17" i="5"/>
  <c r="L16" i="5"/>
  <c r="L15" i="5" s="1"/>
  <c r="G16" i="5"/>
  <c r="B16" i="5"/>
  <c r="P15" i="5"/>
  <c r="O15" i="5"/>
  <c r="N15" i="5"/>
  <c r="M15" i="5"/>
  <c r="K15" i="5"/>
  <c r="J15" i="5"/>
  <c r="I15" i="5"/>
  <c r="H15" i="5"/>
  <c r="F15" i="5"/>
  <c r="E15" i="5"/>
  <c r="D15" i="5"/>
  <c r="C15" i="5"/>
  <c r="L14" i="5"/>
  <c r="G14" i="5"/>
  <c r="B14" i="5"/>
  <c r="L13" i="5"/>
  <c r="G13" i="5"/>
  <c r="B13" i="5"/>
  <c r="L12" i="5"/>
  <c r="G12" i="5"/>
  <c r="B12" i="5"/>
  <c r="P11" i="5"/>
  <c r="O11" i="5"/>
  <c r="N11" i="5"/>
  <c r="M11" i="5"/>
  <c r="K11" i="5"/>
  <c r="J11" i="5"/>
  <c r="I11" i="5"/>
  <c r="H11" i="5"/>
  <c r="F11" i="5"/>
  <c r="E11" i="5"/>
  <c r="D11" i="5"/>
  <c r="C11" i="5"/>
  <c r="L10" i="5"/>
  <c r="G10" i="5"/>
  <c r="B10" i="5"/>
  <c r="L9" i="5"/>
  <c r="G9" i="5"/>
  <c r="B9" i="5"/>
  <c r="P8" i="5"/>
  <c r="O8" i="5"/>
  <c r="N8" i="5"/>
  <c r="M8" i="5"/>
  <c r="K8" i="5"/>
  <c r="J8" i="5"/>
  <c r="I8" i="5"/>
  <c r="H8" i="5"/>
  <c r="F8" i="5"/>
  <c r="E8" i="5"/>
  <c r="D8" i="5"/>
  <c r="C8" i="5"/>
  <c r="L7" i="5"/>
  <c r="G7" i="5"/>
  <c r="B7" i="5"/>
  <c r="L6" i="5"/>
  <c r="G6" i="5"/>
  <c r="B6" i="5"/>
  <c r="P5" i="5"/>
  <c r="O5" i="5"/>
  <c r="N5" i="5"/>
  <c r="M5" i="5"/>
  <c r="K5" i="5"/>
  <c r="J5" i="5"/>
  <c r="I5" i="5"/>
  <c r="H5" i="5"/>
  <c r="F5" i="5"/>
  <c r="E5" i="5"/>
  <c r="D5" i="5"/>
  <c r="C5" i="5"/>
  <c r="L22" i="6"/>
  <c r="G22" i="6"/>
  <c r="B22" i="6"/>
  <c r="L21" i="6"/>
  <c r="G21" i="6"/>
  <c r="B21" i="6"/>
  <c r="L20" i="6"/>
  <c r="G20" i="6"/>
  <c r="B20" i="6"/>
  <c r="L19" i="6"/>
  <c r="G19" i="6"/>
  <c r="B19" i="6"/>
  <c r="L18" i="6"/>
  <c r="G18" i="6"/>
  <c r="B18" i="6"/>
  <c r="L17" i="6"/>
  <c r="G17" i="6"/>
  <c r="B17" i="6"/>
  <c r="L16" i="6"/>
  <c r="G16" i="6"/>
  <c r="B16" i="6"/>
  <c r="P15" i="6"/>
  <c r="O15" i="6"/>
  <c r="N15" i="6"/>
  <c r="M15" i="6"/>
  <c r="K15" i="6"/>
  <c r="J15" i="6"/>
  <c r="I15" i="6"/>
  <c r="H15" i="6"/>
  <c r="F15" i="6"/>
  <c r="E15" i="6"/>
  <c r="D15" i="6"/>
  <c r="C15" i="6"/>
  <c r="L14" i="6"/>
  <c r="G14" i="6"/>
  <c r="B14" i="6"/>
  <c r="L13" i="6"/>
  <c r="G13" i="6"/>
  <c r="B13" i="6"/>
  <c r="L12" i="6"/>
  <c r="G12" i="6"/>
  <c r="B12" i="6"/>
  <c r="P11" i="6"/>
  <c r="O11" i="6"/>
  <c r="N11" i="6"/>
  <c r="M11" i="6"/>
  <c r="K11" i="6"/>
  <c r="J11" i="6"/>
  <c r="I11" i="6"/>
  <c r="H11" i="6"/>
  <c r="F11" i="6"/>
  <c r="E11" i="6"/>
  <c r="D11" i="6"/>
  <c r="C11" i="6"/>
  <c r="L10" i="6"/>
  <c r="G10" i="6"/>
  <c r="B10" i="6"/>
  <c r="L9" i="6"/>
  <c r="G9" i="6"/>
  <c r="B9" i="6"/>
  <c r="P8" i="6"/>
  <c r="O8" i="6"/>
  <c r="N8" i="6"/>
  <c r="M8" i="6"/>
  <c r="K8" i="6"/>
  <c r="J8" i="6"/>
  <c r="I8" i="6"/>
  <c r="H8" i="6"/>
  <c r="F8" i="6"/>
  <c r="E8" i="6"/>
  <c r="D8" i="6"/>
  <c r="C8" i="6"/>
  <c r="L7" i="6"/>
  <c r="G7" i="6"/>
  <c r="B7" i="6"/>
  <c r="L6" i="6"/>
  <c r="G6" i="6"/>
  <c r="B6" i="6"/>
  <c r="P5" i="6"/>
  <c r="O5" i="6"/>
  <c r="N5" i="6"/>
  <c r="M5" i="6"/>
  <c r="K5" i="6"/>
  <c r="J5" i="6"/>
  <c r="I5" i="6"/>
  <c r="H5" i="6"/>
  <c r="F5" i="6"/>
  <c r="E5" i="6"/>
  <c r="D5" i="6"/>
  <c r="C5" i="6"/>
  <c r="L22" i="7"/>
  <c r="G22" i="7"/>
  <c r="B22" i="7"/>
  <c r="L21" i="7"/>
  <c r="G21" i="7"/>
  <c r="B21" i="7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P15" i="7"/>
  <c r="O15" i="7"/>
  <c r="N15" i="7"/>
  <c r="M15" i="7"/>
  <c r="K15" i="7"/>
  <c r="J15" i="7"/>
  <c r="I15" i="7"/>
  <c r="H15" i="7"/>
  <c r="F15" i="7"/>
  <c r="E15" i="7"/>
  <c r="D15" i="7"/>
  <c r="C15" i="7"/>
  <c r="L14" i="7"/>
  <c r="G14" i="7"/>
  <c r="B14" i="7"/>
  <c r="L13" i="7"/>
  <c r="G13" i="7"/>
  <c r="B13" i="7"/>
  <c r="L12" i="7"/>
  <c r="G12" i="7"/>
  <c r="B12" i="7"/>
  <c r="P11" i="7"/>
  <c r="O11" i="7"/>
  <c r="N11" i="7"/>
  <c r="M11" i="7"/>
  <c r="K11" i="7"/>
  <c r="J11" i="7"/>
  <c r="I11" i="7"/>
  <c r="H11" i="7"/>
  <c r="F11" i="7"/>
  <c r="E11" i="7"/>
  <c r="D11" i="7"/>
  <c r="C11" i="7"/>
  <c r="L10" i="7"/>
  <c r="G10" i="7"/>
  <c r="B10" i="7"/>
  <c r="L9" i="7"/>
  <c r="G9" i="7"/>
  <c r="B9" i="7"/>
  <c r="P8" i="7"/>
  <c r="O8" i="7"/>
  <c r="N8" i="7"/>
  <c r="M8" i="7"/>
  <c r="K8" i="7"/>
  <c r="J8" i="7"/>
  <c r="I8" i="7"/>
  <c r="H8" i="7"/>
  <c r="F8" i="7"/>
  <c r="E8" i="7"/>
  <c r="D8" i="7"/>
  <c r="C8" i="7"/>
  <c r="L7" i="7"/>
  <c r="G7" i="7"/>
  <c r="B7" i="7"/>
  <c r="L6" i="7"/>
  <c r="G6" i="7"/>
  <c r="B6" i="7"/>
  <c r="P5" i="7"/>
  <c r="O5" i="7"/>
  <c r="N5" i="7"/>
  <c r="M5" i="7"/>
  <c r="K5" i="7"/>
  <c r="J5" i="7"/>
  <c r="I5" i="7"/>
  <c r="H5" i="7"/>
  <c r="F5" i="7"/>
  <c r="E5" i="7"/>
  <c r="D5" i="7"/>
  <c r="C5" i="7"/>
  <c r="L22" i="8"/>
  <c r="G22" i="8"/>
  <c r="B22" i="8"/>
  <c r="L21" i="8"/>
  <c r="G21" i="8"/>
  <c r="B21" i="8"/>
  <c r="L20" i="8"/>
  <c r="G20" i="8"/>
  <c r="B20" i="8"/>
  <c r="L19" i="8"/>
  <c r="G19" i="8"/>
  <c r="B19" i="8"/>
  <c r="L18" i="8"/>
  <c r="G18" i="8"/>
  <c r="B18" i="8"/>
  <c r="L17" i="8"/>
  <c r="G17" i="8"/>
  <c r="B17" i="8"/>
  <c r="L16" i="8"/>
  <c r="G16" i="8"/>
  <c r="B16" i="8"/>
  <c r="P15" i="8"/>
  <c r="O15" i="8"/>
  <c r="N15" i="8"/>
  <c r="M15" i="8"/>
  <c r="K15" i="8"/>
  <c r="J15" i="8"/>
  <c r="I15" i="8"/>
  <c r="H15" i="8"/>
  <c r="F15" i="8"/>
  <c r="E15" i="8"/>
  <c r="D15" i="8"/>
  <c r="C15" i="8"/>
  <c r="L14" i="8"/>
  <c r="G14" i="8"/>
  <c r="B14" i="8"/>
  <c r="L13" i="8"/>
  <c r="G13" i="8"/>
  <c r="B13" i="8"/>
  <c r="L12" i="8"/>
  <c r="G12" i="8"/>
  <c r="B12" i="8"/>
  <c r="P11" i="8"/>
  <c r="O11" i="8"/>
  <c r="N11" i="8"/>
  <c r="M11" i="8"/>
  <c r="K11" i="8"/>
  <c r="J11" i="8"/>
  <c r="I11" i="8"/>
  <c r="H11" i="8"/>
  <c r="F11" i="8"/>
  <c r="E11" i="8"/>
  <c r="D11" i="8"/>
  <c r="C11" i="8"/>
  <c r="L10" i="8"/>
  <c r="G10" i="8"/>
  <c r="B10" i="8"/>
  <c r="L9" i="8"/>
  <c r="G9" i="8"/>
  <c r="B9" i="8"/>
  <c r="P8" i="8"/>
  <c r="O8" i="8"/>
  <c r="N8" i="8"/>
  <c r="M8" i="8"/>
  <c r="K8" i="8"/>
  <c r="J8" i="8"/>
  <c r="I8" i="8"/>
  <c r="H8" i="8"/>
  <c r="F8" i="8"/>
  <c r="E8" i="8"/>
  <c r="D8" i="8"/>
  <c r="C8" i="8"/>
  <c r="L7" i="8"/>
  <c r="G7" i="8"/>
  <c r="B7" i="8"/>
  <c r="L6" i="8"/>
  <c r="G6" i="8"/>
  <c r="B6" i="8"/>
  <c r="P5" i="8"/>
  <c r="O5" i="8"/>
  <c r="N5" i="8"/>
  <c r="M5" i="8"/>
  <c r="K5" i="8"/>
  <c r="J5" i="8"/>
  <c r="I5" i="8"/>
  <c r="H5" i="8"/>
  <c r="F5" i="8"/>
  <c r="E5" i="8"/>
  <c r="D5" i="8"/>
  <c r="C5" i="8"/>
  <c r="L22" i="10"/>
  <c r="G22" i="10"/>
  <c r="B22" i="10"/>
  <c r="L21" i="10"/>
  <c r="G21" i="10"/>
  <c r="B21" i="10"/>
  <c r="L20" i="10"/>
  <c r="G20" i="10"/>
  <c r="B20" i="10"/>
  <c r="L19" i="10"/>
  <c r="G19" i="10"/>
  <c r="B19" i="10"/>
  <c r="L18" i="10"/>
  <c r="G18" i="10"/>
  <c r="B18" i="10"/>
  <c r="L17" i="10"/>
  <c r="G17" i="10"/>
  <c r="B17" i="10"/>
  <c r="L16" i="10"/>
  <c r="G16" i="10"/>
  <c r="B16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L14" i="10"/>
  <c r="G14" i="10"/>
  <c r="B14" i="10"/>
  <c r="L13" i="10"/>
  <c r="G13" i="10"/>
  <c r="B13" i="10"/>
  <c r="L12" i="10"/>
  <c r="B12" i="10"/>
  <c r="P11" i="10"/>
  <c r="O11" i="10"/>
  <c r="N11" i="10"/>
  <c r="M11" i="10"/>
  <c r="K11" i="10"/>
  <c r="J11" i="10"/>
  <c r="I11" i="10"/>
  <c r="H11" i="10"/>
  <c r="F11" i="10"/>
  <c r="E11" i="10"/>
  <c r="D11" i="10"/>
  <c r="C11" i="10"/>
  <c r="L10" i="10"/>
  <c r="G10" i="10"/>
  <c r="B10" i="10"/>
  <c r="L9" i="10"/>
  <c r="G9" i="10"/>
  <c r="B9" i="10"/>
  <c r="P8" i="10"/>
  <c r="O8" i="10"/>
  <c r="N8" i="10"/>
  <c r="M8" i="10"/>
  <c r="K8" i="10"/>
  <c r="J8" i="10"/>
  <c r="I8" i="10"/>
  <c r="H8" i="10"/>
  <c r="F8" i="10"/>
  <c r="E8" i="10"/>
  <c r="D8" i="10"/>
  <c r="C8" i="10"/>
  <c r="L7" i="10"/>
  <c r="G7" i="10"/>
  <c r="B7" i="10"/>
  <c r="L6" i="10"/>
  <c r="G6" i="10"/>
  <c r="B6" i="10"/>
  <c r="P5" i="10"/>
  <c r="O5" i="10"/>
  <c r="N5" i="10"/>
  <c r="M5" i="10"/>
  <c r="M23" i="10" s="1"/>
  <c r="K5" i="10"/>
  <c r="J5" i="10"/>
  <c r="I5" i="10"/>
  <c r="H5" i="10"/>
  <c r="F5" i="10"/>
  <c r="E5" i="10"/>
  <c r="D5" i="10"/>
  <c r="C5" i="10"/>
  <c r="L22" i="11"/>
  <c r="G22" i="11"/>
  <c r="B22" i="11"/>
  <c r="L21" i="11"/>
  <c r="G21" i="11"/>
  <c r="B21" i="11"/>
  <c r="L20" i="11"/>
  <c r="G20" i="11"/>
  <c r="B20" i="11"/>
  <c r="L19" i="11"/>
  <c r="G19" i="11"/>
  <c r="B19" i="11"/>
  <c r="L18" i="11"/>
  <c r="G18" i="11"/>
  <c r="B18" i="11"/>
  <c r="L17" i="11"/>
  <c r="G17" i="11"/>
  <c r="B17" i="11"/>
  <c r="L16" i="11"/>
  <c r="G16" i="11"/>
  <c r="B16" i="11"/>
  <c r="P15" i="11"/>
  <c r="O15" i="11"/>
  <c r="N15" i="11"/>
  <c r="M15" i="11"/>
  <c r="K15" i="11"/>
  <c r="J15" i="11"/>
  <c r="I15" i="11"/>
  <c r="H15" i="11"/>
  <c r="F15" i="11"/>
  <c r="E15" i="11"/>
  <c r="D15" i="11"/>
  <c r="C15" i="11"/>
  <c r="L14" i="11"/>
  <c r="G14" i="11"/>
  <c r="B14" i="11"/>
  <c r="L13" i="11"/>
  <c r="G13" i="11"/>
  <c r="B13" i="11"/>
  <c r="L12" i="11"/>
  <c r="G12" i="11"/>
  <c r="B12" i="11"/>
  <c r="P11" i="11"/>
  <c r="O11" i="11"/>
  <c r="N11" i="11"/>
  <c r="M11" i="11"/>
  <c r="K11" i="11"/>
  <c r="J11" i="11"/>
  <c r="I11" i="11"/>
  <c r="H11" i="11"/>
  <c r="F11" i="11"/>
  <c r="E11" i="11"/>
  <c r="D11" i="11"/>
  <c r="C11" i="11"/>
  <c r="L10" i="11"/>
  <c r="G10" i="11"/>
  <c r="B10" i="11"/>
  <c r="L9" i="11"/>
  <c r="G9" i="11"/>
  <c r="B9" i="11"/>
  <c r="P8" i="11"/>
  <c r="O8" i="11"/>
  <c r="N8" i="11"/>
  <c r="M8" i="11"/>
  <c r="K8" i="11"/>
  <c r="J8" i="11"/>
  <c r="I8" i="11"/>
  <c r="H8" i="11"/>
  <c r="F8" i="11"/>
  <c r="E8" i="11"/>
  <c r="D8" i="11"/>
  <c r="C8" i="11"/>
  <c r="L7" i="11"/>
  <c r="G7" i="11"/>
  <c r="B7" i="11"/>
  <c r="L6" i="11"/>
  <c r="G6" i="11"/>
  <c r="B6" i="11"/>
  <c r="P5" i="11"/>
  <c r="O5" i="11"/>
  <c r="N5" i="11"/>
  <c r="M5" i="11"/>
  <c r="K5" i="11"/>
  <c r="J5" i="11"/>
  <c r="I5" i="11"/>
  <c r="H5" i="11"/>
  <c r="F5" i="11"/>
  <c r="E5" i="11"/>
  <c r="D5" i="11"/>
  <c r="C5" i="11"/>
  <c r="L22" i="12"/>
  <c r="G22" i="12"/>
  <c r="B22" i="12"/>
  <c r="L21" i="12"/>
  <c r="G21" i="12"/>
  <c r="B21" i="12"/>
  <c r="L20" i="12"/>
  <c r="G20" i="12"/>
  <c r="B20" i="12"/>
  <c r="L19" i="12"/>
  <c r="G19" i="12"/>
  <c r="B19" i="12"/>
  <c r="L18" i="12"/>
  <c r="G18" i="12"/>
  <c r="B18" i="12"/>
  <c r="L17" i="12"/>
  <c r="G17" i="12"/>
  <c r="B17" i="12"/>
  <c r="L16" i="12"/>
  <c r="G16" i="12"/>
  <c r="B16" i="12"/>
  <c r="P15" i="12"/>
  <c r="O15" i="12"/>
  <c r="N15" i="12"/>
  <c r="M15" i="12"/>
  <c r="J15" i="12"/>
  <c r="I15" i="12"/>
  <c r="H15" i="12"/>
  <c r="F15" i="12"/>
  <c r="E15" i="12"/>
  <c r="D15" i="12"/>
  <c r="C15" i="12"/>
  <c r="L14" i="12"/>
  <c r="G14" i="12"/>
  <c r="B14" i="12"/>
  <c r="L13" i="12"/>
  <c r="G13" i="12"/>
  <c r="B13" i="12"/>
  <c r="L12" i="12"/>
  <c r="G12" i="12"/>
  <c r="B12" i="12"/>
  <c r="P11" i="12"/>
  <c r="O11" i="12"/>
  <c r="N11" i="12"/>
  <c r="M11" i="12"/>
  <c r="K11" i="12"/>
  <c r="J11" i="12"/>
  <c r="I11" i="12"/>
  <c r="H11" i="12"/>
  <c r="F11" i="12"/>
  <c r="E11" i="12"/>
  <c r="D11" i="12"/>
  <c r="C11" i="12"/>
  <c r="L10" i="12"/>
  <c r="G10" i="12"/>
  <c r="B10" i="12"/>
  <c r="L9" i="12"/>
  <c r="G9" i="12"/>
  <c r="B9" i="12"/>
  <c r="P8" i="12"/>
  <c r="O8" i="12"/>
  <c r="N8" i="12"/>
  <c r="M8" i="12"/>
  <c r="K8" i="12"/>
  <c r="J8" i="12"/>
  <c r="I8" i="12"/>
  <c r="H8" i="12"/>
  <c r="F8" i="12"/>
  <c r="E8" i="12"/>
  <c r="D8" i="12"/>
  <c r="C8" i="12"/>
  <c r="L7" i="12"/>
  <c r="L5" i="12" s="1"/>
  <c r="G7" i="12"/>
  <c r="B7" i="12"/>
  <c r="L6" i="12"/>
  <c r="G6" i="12"/>
  <c r="B6" i="12"/>
  <c r="P5" i="12"/>
  <c r="O5" i="12"/>
  <c r="N5" i="12"/>
  <c r="M5" i="12"/>
  <c r="K5" i="12"/>
  <c r="J5" i="12"/>
  <c r="I5" i="12"/>
  <c r="H5" i="12"/>
  <c r="F5" i="12"/>
  <c r="E5" i="12"/>
  <c r="D5" i="12"/>
  <c r="C5" i="12"/>
  <c r="B5" i="11" l="1"/>
  <c r="B5" i="6"/>
  <c r="B8" i="5"/>
  <c r="L15" i="3"/>
  <c r="B11" i="1"/>
  <c r="G15" i="11"/>
  <c r="L8" i="10"/>
  <c r="C23" i="1"/>
  <c r="M23" i="1"/>
  <c r="Q9" i="1"/>
  <c r="L15" i="1"/>
  <c r="B11" i="12"/>
  <c r="B15" i="12"/>
  <c r="L5" i="11"/>
  <c r="N23" i="12"/>
  <c r="Q19" i="11"/>
  <c r="U19" i="11" s="1"/>
  <c r="B8" i="4"/>
  <c r="L11" i="4"/>
  <c r="L15" i="12"/>
  <c r="B11" i="11"/>
  <c r="Q13" i="11"/>
  <c r="U13" i="11" s="1"/>
  <c r="L15" i="4"/>
  <c r="B8" i="2"/>
  <c r="G15" i="2"/>
  <c r="L5" i="3"/>
  <c r="B8" i="3"/>
  <c r="G15" i="12"/>
  <c r="L15" i="11"/>
  <c r="B15" i="10"/>
  <c r="Q17" i="10"/>
  <c r="M23" i="3"/>
  <c r="L15" i="10"/>
  <c r="O23" i="10"/>
  <c r="L8" i="1"/>
  <c r="N23" i="11"/>
  <c r="L8" i="4"/>
  <c r="O23" i="3"/>
  <c r="N23" i="4"/>
  <c r="O23" i="1"/>
  <c r="B15" i="11"/>
  <c r="Q17" i="11"/>
  <c r="U17" i="11" s="1"/>
  <c r="B15" i="1"/>
  <c r="Q17" i="1"/>
  <c r="B15" i="3"/>
  <c r="L11" i="2"/>
  <c r="L11" i="12"/>
  <c r="K23" i="10"/>
  <c r="B11" i="10"/>
  <c r="G8" i="5"/>
  <c r="G8" i="2"/>
  <c r="I23" i="10"/>
  <c r="G8" i="4"/>
  <c r="G8" i="3"/>
  <c r="H23" i="11"/>
  <c r="K23" i="4"/>
  <c r="D23" i="12"/>
  <c r="C23" i="3"/>
  <c r="D23" i="11"/>
  <c r="B8" i="11"/>
  <c r="C23" i="10"/>
  <c r="D23" i="4"/>
  <c r="L5" i="6"/>
  <c r="L5" i="1"/>
  <c r="B5" i="12"/>
  <c r="B5" i="3"/>
  <c r="B5" i="10"/>
  <c r="B5" i="5"/>
  <c r="G5" i="12"/>
  <c r="G11" i="12"/>
  <c r="H23" i="12"/>
  <c r="G8" i="12"/>
  <c r="B8" i="12"/>
  <c r="P23" i="12"/>
  <c r="J23" i="12"/>
  <c r="F23" i="12"/>
  <c r="Q21" i="11"/>
  <c r="U21" i="11" s="1"/>
  <c r="F23" i="11"/>
  <c r="L11" i="11"/>
  <c r="G11" i="11"/>
  <c r="J23" i="11"/>
  <c r="G8" i="11"/>
  <c r="P23" i="11"/>
  <c r="Q9" i="11"/>
  <c r="U9" i="11" s="1"/>
  <c r="Q6" i="11"/>
  <c r="U6" i="11" s="1"/>
  <c r="Q19" i="10"/>
  <c r="G5" i="10"/>
  <c r="L5" i="10"/>
  <c r="Q7" i="10"/>
  <c r="L11" i="10"/>
  <c r="Q13" i="10"/>
  <c r="B8" i="10"/>
  <c r="Q21" i="10"/>
  <c r="E23" i="10"/>
  <c r="Q9" i="10"/>
  <c r="L15" i="8"/>
  <c r="Q19" i="8"/>
  <c r="U19" i="8" s="1"/>
  <c r="L8" i="8"/>
  <c r="B11" i="8"/>
  <c r="Q13" i="8"/>
  <c r="U13" i="8" s="1"/>
  <c r="G15" i="8"/>
  <c r="B8" i="8"/>
  <c r="G11" i="8"/>
  <c r="M23" i="8"/>
  <c r="Q7" i="8"/>
  <c r="U7" i="8" s="1"/>
  <c r="L11" i="8"/>
  <c r="B15" i="8"/>
  <c r="Q17" i="8"/>
  <c r="U17" i="8" s="1"/>
  <c r="Q21" i="8"/>
  <c r="U21" i="8" s="1"/>
  <c r="B5" i="8"/>
  <c r="O23" i="8"/>
  <c r="L5" i="8"/>
  <c r="B11" i="6"/>
  <c r="Q13" i="6"/>
  <c r="U13" i="6" s="1"/>
  <c r="Q18" i="6"/>
  <c r="U18" i="6" s="1"/>
  <c r="Q22" i="6"/>
  <c r="U22" i="6" s="1"/>
  <c r="Q6" i="6"/>
  <c r="U6" i="6" s="1"/>
  <c r="L11" i="6"/>
  <c r="Q16" i="6"/>
  <c r="U16" i="6" s="1"/>
  <c r="Q20" i="6"/>
  <c r="U20" i="6" s="1"/>
  <c r="L8" i="6"/>
  <c r="B8" i="6"/>
  <c r="Q7" i="12"/>
  <c r="Q9" i="12"/>
  <c r="Q13" i="12"/>
  <c r="U13" i="12" s="1"/>
  <c r="Q17" i="12"/>
  <c r="U17" i="12" s="1"/>
  <c r="Q19" i="12"/>
  <c r="U19" i="12" s="1"/>
  <c r="Q21" i="12"/>
  <c r="U21" i="12" s="1"/>
  <c r="Q10" i="6"/>
  <c r="U10" i="6" s="1"/>
  <c r="G8" i="6"/>
  <c r="Q20" i="5"/>
  <c r="Q17" i="2"/>
  <c r="C23" i="12"/>
  <c r="E23" i="12"/>
  <c r="I23" i="12"/>
  <c r="K23" i="12"/>
  <c r="M23" i="12"/>
  <c r="O23" i="12"/>
  <c r="Q6" i="12"/>
  <c r="L8" i="12"/>
  <c r="Q10" i="12"/>
  <c r="Q12" i="12"/>
  <c r="U12" i="12" s="1"/>
  <c r="Q14" i="12"/>
  <c r="U14" i="12" s="1"/>
  <c r="Q16" i="12"/>
  <c r="U16" i="12" s="1"/>
  <c r="Q18" i="12"/>
  <c r="U18" i="12" s="1"/>
  <c r="Q20" i="12"/>
  <c r="U20" i="12" s="1"/>
  <c r="Q22" i="12"/>
  <c r="U22" i="12" s="1"/>
  <c r="C23" i="11"/>
  <c r="E23" i="11"/>
  <c r="G5" i="11"/>
  <c r="I23" i="11"/>
  <c r="K23" i="11"/>
  <c r="M23" i="11"/>
  <c r="O23" i="11"/>
  <c r="Q7" i="11"/>
  <c r="U7" i="11" s="1"/>
  <c r="L8" i="11"/>
  <c r="Q10" i="11"/>
  <c r="U10" i="11" s="1"/>
  <c r="Q12" i="11"/>
  <c r="U12" i="11" s="1"/>
  <c r="Q14" i="11"/>
  <c r="U14" i="11" s="1"/>
  <c r="Q16" i="11"/>
  <c r="U16" i="11" s="1"/>
  <c r="Q18" i="11"/>
  <c r="U18" i="11" s="1"/>
  <c r="Q20" i="11"/>
  <c r="U20" i="11" s="1"/>
  <c r="Q22" i="11"/>
  <c r="U22" i="11" s="1"/>
  <c r="D23" i="10"/>
  <c r="F23" i="10"/>
  <c r="H23" i="10"/>
  <c r="J23" i="10"/>
  <c r="N23" i="10"/>
  <c r="P23" i="10"/>
  <c r="Q6" i="10"/>
  <c r="G8" i="10"/>
  <c r="Q10" i="10"/>
  <c r="G11" i="10"/>
  <c r="G15" i="10"/>
  <c r="C23" i="8"/>
  <c r="E23" i="8"/>
  <c r="G5" i="8"/>
  <c r="I23" i="8"/>
  <c r="K23" i="8"/>
  <c r="Q9" i="8"/>
  <c r="U9" i="8" s="1"/>
  <c r="G8" i="8"/>
  <c r="D23" i="6"/>
  <c r="N23" i="6"/>
  <c r="Q13" i="4"/>
  <c r="U13" i="4" s="1"/>
  <c r="Q10" i="3"/>
  <c r="U10" i="3" s="1"/>
  <c r="Q13" i="3"/>
  <c r="U13" i="3" s="1"/>
  <c r="F23" i="2"/>
  <c r="Q12" i="10"/>
  <c r="Q14" i="10"/>
  <c r="Q16" i="10"/>
  <c r="Q18" i="10"/>
  <c r="Q20" i="10"/>
  <c r="Q22" i="10"/>
  <c r="D23" i="8"/>
  <c r="F23" i="8"/>
  <c r="H23" i="8"/>
  <c r="J23" i="8"/>
  <c r="N23" i="8"/>
  <c r="P23" i="8"/>
  <c r="Q6" i="8"/>
  <c r="U6" i="8" s="1"/>
  <c r="Q10" i="8"/>
  <c r="U10" i="8" s="1"/>
  <c r="Q12" i="8"/>
  <c r="U12" i="8" s="1"/>
  <c r="Q14" i="8"/>
  <c r="U14" i="8" s="1"/>
  <c r="Q16" i="8"/>
  <c r="U16" i="8" s="1"/>
  <c r="Q18" i="8"/>
  <c r="U18" i="8" s="1"/>
  <c r="Q20" i="8"/>
  <c r="U20" i="8" s="1"/>
  <c r="Q22" i="8"/>
  <c r="U22" i="8" s="1"/>
  <c r="C23" i="6"/>
  <c r="M23" i="6"/>
  <c r="O23" i="6"/>
  <c r="B15" i="6"/>
  <c r="L15" i="6"/>
  <c r="Q17" i="6"/>
  <c r="U17" i="6" s="1"/>
  <c r="D23" i="5"/>
  <c r="N23" i="5"/>
  <c r="L8" i="5"/>
  <c r="G15" i="5"/>
  <c r="C23" i="4"/>
  <c r="E23" i="4"/>
  <c r="M23" i="4"/>
  <c r="O23" i="4"/>
  <c r="B5" i="4"/>
  <c r="G5" i="4"/>
  <c r="Q10" i="4"/>
  <c r="U10" i="4" s="1"/>
  <c r="B11" i="4"/>
  <c r="G15" i="4"/>
  <c r="Q17" i="4"/>
  <c r="U17" i="4" s="1"/>
  <c r="D23" i="3"/>
  <c r="I23" i="3"/>
  <c r="N23" i="3"/>
  <c r="P23" i="3"/>
  <c r="L8" i="3"/>
  <c r="G15" i="3"/>
  <c r="Q17" i="3"/>
  <c r="U17" i="3" s="1"/>
  <c r="O23" i="2"/>
  <c r="L8" i="2"/>
  <c r="B11" i="2"/>
  <c r="B15" i="2"/>
  <c r="L15" i="2"/>
  <c r="D23" i="1"/>
  <c r="N23" i="1"/>
  <c r="B8" i="1"/>
  <c r="Q10" i="1"/>
  <c r="L11" i="1"/>
  <c r="Q13" i="1"/>
  <c r="Q22" i="1"/>
  <c r="B8" i="7"/>
  <c r="L11" i="7"/>
  <c r="Q9" i="7"/>
  <c r="U9" i="7" s="1"/>
  <c r="L15" i="7"/>
  <c r="I23" i="7"/>
  <c r="L8" i="7"/>
  <c r="L5" i="7"/>
  <c r="Q13" i="7"/>
  <c r="U13" i="7" s="1"/>
  <c r="K23" i="7"/>
  <c r="B15" i="7"/>
  <c r="Q17" i="7"/>
  <c r="U17" i="7" s="1"/>
  <c r="O23" i="7"/>
  <c r="B11" i="7"/>
  <c r="C23" i="7"/>
  <c r="H23" i="7"/>
  <c r="M23" i="7"/>
  <c r="Q21" i="7"/>
  <c r="U21" i="7" s="1"/>
  <c r="D23" i="7"/>
  <c r="N23" i="7"/>
  <c r="Q10" i="7"/>
  <c r="U10" i="7" s="1"/>
  <c r="Q12" i="7"/>
  <c r="U12" i="7" s="1"/>
  <c r="Q22" i="7"/>
  <c r="U22" i="7" s="1"/>
  <c r="P23" i="7"/>
  <c r="G8" i="7"/>
  <c r="Q14" i="7"/>
  <c r="U14" i="7" s="1"/>
  <c r="Q20" i="7"/>
  <c r="U20" i="7" s="1"/>
  <c r="Q6" i="7"/>
  <c r="U6" i="7" s="1"/>
  <c r="B5" i="7"/>
  <c r="G5" i="7"/>
  <c r="Q19" i="7"/>
  <c r="U19" i="7" s="1"/>
  <c r="E23" i="7"/>
  <c r="G11" i="7"/>
  <c r="Q7" i="7"/>
  <c r="U7" i="7" s="1"/>
  <c r="F23" i="7"/>
  <c r="Q16" i="7"/>
  <c r="U16" i="7" s="1"/>
  <c r="J23" i="7"/>
  <c r="G15" i="7"/>
  <c r="Q18" i="7"/>
  <c r="U18" i="7" s="1"/>
  <c r="P23" i="6"/>
  <c r="E23" i="6"/>
  <c r="Q9" i="6"/>
  <c r="U9" i="6" s="1"/>
  <c r="Q21" i="6"/>
  <c r="U21" i="6" s="1"/>
  <c r="F23" i="6"/>
  <c r="Q12" i="6"/>
  <c r="U12" i="6" s="1"/>
  <c r="Q19" i="6"/>
  <c r="U19" i="6" s="1"/>
  <c r="G11" i="6"/>
  <c r="I23" i="6"/>
  <c r="H23" i="6"/>
  <c r="Q14" i="6"/>
  <c r="U14" i="6" s="1"/>
  <c r="Q7" i="6"/>
  <c r="U7" i="6" s="1"/>
  <c r="G5" i="6"/>
  <c r="K23" i="6"/>
  <c r="J23" i="6"/>
  <c r="G15" i="6"/>
  <c r="O23" i="5"/>
  <c r="G11" i="5"/>
  <c r="P23" i="5"/>
  <c r="L11" i="5"/>
  <c r="B15" i="5"/>
  <c r="Q15" i="5" s="1"/>
  <c r="Q22" i="5"/>
  <c r="C23" i="5"/>
  <c r="H23" i="5"/>
  <c r="M23" i="5"/>
  <c r="Q10" i="5"/>
  <c r="Q6" i="5"/>
  <c r="G5" i="5"/>
  <c r="Q21" i="5"/>
  <c r="Q19" i="5"/>
  <c r="Q9" i="5"/>
  <c r="F23" i="5"/>
  <c r="E23" i="5"/>
  <c r="B11" i="5"/>
  <c r="J23" i="5"/>
  <c r="I23" i="5"/>
  <c r="Q12" i="5"/>
  <c r="K23" i="5"/>
  <c r="Q13" i="5"/>
  <c r="Q14" i="5"/>
  <c r="Q16" i="5"/>
  <c r="Q18" i="5"/>
  <c r="Q7" i="5"/>
  <c r="J23" i="4"/>
  <c r="I23" i="4"/>
  <c r="Q12" i="4"/>
  <c r="U12" i="4" s="1"/>
  <c r="G11" i="4"/>
  <c r="Q6" i="4"/>
  <c r="U6" i="4" s="1"/>
  <c r="Q18" i="4"/>
  <c r="U18" i="4" s="1"/>
  <c r="Q7" i="4"/>
  <c r="U7" i="4" s="1"/>
  <c r="Q19" i="4"/>
  <c r="U19" i="4" s="1"/>
  <c r="Q20" i="4"/>
  <c r="U20" i="4" s="1"/>
  <c r="Q14" i="4"/>
  <c r="U14" i="4" s="1"/>
  <c r="H23" i="4"/>
  <c r="Q22" i="4"/>
  <c r="U22" i="4" s="1"/>
  <c r="F23" i="4"/>
  <c r="Q9" i="4"/>
  <c r="U9" i="4" s="1"/>
  <c r="Q16" i="4"/>
  <c r="U16" i="4" s="1"/>
  <c r="Q21" i="4"/>
  <c r="U21" i="4" s="1"/>
  <c r="Q22" i="3"/>
  <c r="U22" i="3" s="1"/>
  <c r="F23" i="3"/>
  <c r="K23" i="3"/>
  <c r="Q9" i="3"/>
  <c r="U9" i="3" s="1"/>
  <c r="Q21" i="3"/>
  <c r="U21" i="3" s="1"/>
  <c r="Q20" i="3"/>
  <c r="U20" i="3" s="1"/>
  <c r="Q19" i="3"/>
  <c r="U19" i="3" s="1"/>
  <c r="Q6" i="3"/>
  <c r="G5" i="3"/>
  <c r="G11" i="3"/>
  <c r="Q12" i="3"/>
  <c r="U12" i="3" s="1"/>
  <c r="L11" i="3"/>
  <c r="B11" i="3"/>
  <c r="E23" i="3"/>
  <c r="J23" i="3"/>
  <c r="H23" i="3"/>
  <c r="Q18" i="3"/>
  <c r="U18" i="3" s="1"/>
  <c r="Q7" i="3"/>
  <c r="U7" i="3" s="1"/>
  <c r="Q14" i="3"/>
  <c r="U14" i="3" s="1"/>
  <c r="Q16" i="3"/>
  <c r="U16" i="3" s="1"/>
  <c r="C23" i="2"/>
  <c r="M23" i="2"/>
  <c r="D23" i="2"/>
  <c r="N23" i="2"/>
  <c r="Q10" i="2"/>
  <c r="Q14" i="2"/>
  <c r="Q9" i="2"/>
  <c r="G11" i="2"/>
  <c r="Q13" i="2"/>
  <c r="H23" i="2"/>
  <c r="E23" i="2"/>
  <c r="K23" i="2"/>
  <c r="J23" i="2"/>
  <c r="Q12" i="2"/>
  <c r="Q19" i="2"/>
  <c r="Q21" i="2"/>
  <c r="Q20" i="2"/>
  <c r="Q6" i="2"/>
  <c r="P23" i="2"/>
  <c r="I23" i="2"/>
  <c r="Q16" i="2"/>
  <c r="Q18" i="2"/>
  <c r="Q22" i="2"/>
  <c r="Q12" i="1"/>
  <c r="K23" i="1"/>
  <c r="Q21" i="1"/>
  <c r="I23" i="1"/>
  <c r="H23" i="1"/>
  <c r="C10" i="9" s="1"/>
  <c r="G11" i="1"/>
  <c r="P23" i="1"/>
  <c r="F23" i="1"/>
  <c r="E23" i="1"/>
  <c r="G8" i="1"/>
  <c r="Q8" i="1" s="1"/>
  <c r="Q6" i="1"/>
  <c r="B5" i="1"/>
  <c r="Q19" i="1"/>
  <c r="Q16" i="1"/>
  <c r="G15" i="1"/>
  <c r="J23" i="1"/>
  <c r="Q18" i="1"/>
  <c r="Q14" i="1"/>
  <c r="Q7" i="1"/>
  <c r="G5" i="1"/>
  <c r="L23" i="1"/>
  <c r="Q20" i="1"/>
  <c r="L5" i="2"/>
  <c r="L5" i="4"/>
  <c r="L5" i="5"/>
  <c r="Q15" i="12" l="1"/>
  <c r="U15" i="12" s="1"/>
  <c r="Q11" i="12"/>
  <c r="U11" i="12" s="1"/>
  <c r="B23" i="12"/>
  <c r="L23" i="10"/>
  <c r="Q11" i="10"/>
  <c r="B23" i="10"/>
  <c r="Q8" i="5"/>
  <c r="Q5" i="3"/>
  <c r="Q11" i="1"/>
  <c r="Q8" i="2"/>
  <c r="B23" i="3"/>
  <c r="Q15" i="1"/>
  <c r="Q5" i="1"/>
  <c r="Q8" i="10"/>
  <c r="Q5" i="10"/>
  <c r="L23" i="3"/>
  <c r="Q8" i="3"/>
  <c r="U8" i="3" s="1"/>
  <c r="Q15" i="4"/>
  <c r="U15" i="4" s="1"/>
  <c r="Q5" i="11"/>
  <c r="U5" i="11" s="1"/>
  <c r="F10" i="9"/>
  <c r="B23" i="2"/>
  <c r="B23" i="4"/>
  <c r="B23" i="11"/>
  <c r="Q15" i="3"/>
  <c r="U15" i="3" s="1"/>
  <c r="Q15" i="6"/>
  <c r="U15" i="6" s="1"/>
  <c r="L23" i="11"/>
  <c r="Q15" i="11"/>
  <c r="U15" i="11" s="1"/>
  <c r="Q15" i="2"/>
  <c r="Q15" i="10"/>
  <c r="K10" i="9"/>
  <c r="Q8" i="4"/>
  <c r="U8" i="4" s="1"/>
  <c r="G11" i="9"/>
  <c r="E11" i="9"/>
  <c r="B23" i="1"/>
  <c r="Q11" i="6"/>
  <c r="U11" i="6" s="1"/>
  <c r="C11" i="9"/>
  <c r="L11" i="9"/>
  <c r="M11" i="9"/>
  <c r="Q11" i="4"/>
  <c r="U11" i="4" s="1"/>
  <c r="L23" i="6"/>
  <c r="G23" i="4"/>
  <c r="G23" i="12"/>
  <c r="F11" i="9"/>
  <c r="Q8" i="12"/>
  <c r="E10" i="9"/>
  <c r="Q8" i="6"/>
  <c r="U8" i="6" s="1"/>
  <c r="Q5" i="6"/>
  <c r="U5" i="6" s="1"/>
  <c r="Q5" i="12"/>
  <c r="D12" i="9"/>
  <c r="L23" i="12"/>
  <c r="M13" i="9"/>
  <c r="L13" i="9"/>
  <c r="Q11" i="11"/>
  <c r="U11" i="11" s="1"/>
  <c r="Q8" i="11"/>
  <c r="U8" i="11" s="1"/>
  <c r="L12" i="9"/>
  <c r="G23" i="11"/>
  <c r="K12" i="9"/>
  <c r="Q11" i="8"/>
  <c r="U11" i="8" s="1"/>
  <c r="Q15" i="8"/>
  <c r="U15" i="8" s="1"/>
  <c r="Q8" i="8"/>
  <c r="U8" i="8" s="1"/>
  <c r="Q5" i="8"/>
  <c r="U5" i="8" s="1"/>
  <c r="B23" i="8"/>
  <c r="L23" i="8"/>
  <c r="J10" i="9"/>
  <c r="H12" i="9"/>
  <c r="H10" i="9"/>
  <c r="B23" i="6"/>
  <c r="J13" i="9"/>
  <c r="G23" i="8"/>
  <c r="K13" i="9"/>
  <c r="M10" i="9"/>
  <c r="C12" i="9"/>
  <c r="D11" i="9"/>
  <c r="D13" i="9"/>
  <c r="D10" i="9"/>
  <c r="Q11" i="2"/>
  <c r="E12" i="9"/>
  <c r="F12" i="9"/>
  <c r="H11" i="9"/>
  <c r="H13" i="9"/>
  <c r="J11" i="9"/>
  <c r="J12" i="9"/>
  <c r="K11" i="9"/>
  <c r="L10" i="9"/>
  <c r="M12" i="9"/>
  <c r="G23" i="10"/>
  <c r="I10" i="9"/>
  <c r="Q15" i="7"/>
  <c r="U15" i="7" s="1"/>
  <c r="L23" i="7"/>
  <c r="Q11" i="7"/>
  <c r="U11" i="7" s="1"/>
  <c r="Q8" i="7"/>
  <c r="U8" i="7" s="1"/>
  <c r="I11" i="9"/>
  <c r="B23" i="7"/>
  <c r="Q5" i="7"/>
  <c r="U5" i="7" s="1"/>
  <c r="G23" i="7"/>
  <c r="I13" i="9"/>
  <c r="I12" i="9"/>
  <c r="G23" i="6"/>
  <c r="G23" i="5"/>
  <c r="Q11" i="5"/>
  <c r="G10" i="9"/>
  <c r="B23" i="5"/>
  <c r="G12" i="9"/>
  <c r="G13" i="9"/>
  <c r="F13" i="9"/>
  <c r="E13" i="9"/>
  <c r="G23" i="3"/>
  <c r="Q11" i="3"/>
  <c r="U11" i="3" s="1"/>
  <c r="G23" i="2"/>
  <c r="C13" i="9"/>
  <c r="G23" i="1"/>
  <c r="L23" i="2"/>
  <c r="Q5" i="2"/>
  <c r="Q5" i="4"/>
  <c r="U5" i="4" s="1"/>
  <c r="L23" i="4"/>
  <c r="L23" i="5"/>
  <c r="Q5" i="5"/>
  <c r="Q23" i="10" l="1"/>
  <c r="Q24" i="10" s="1"/>
  <c r="Q23" i="3"/>
  <c r="Q23" i="11"/>
  <c r="Q23" i="1"/>
  <c r="Q24" i="1" s="1"/>
  <c r="Q23" i="12"/>
  <c r="Q23" i="4"/>
  <c r="Q23" i="6"/>
  <c r="Q23" i="8"/>
  <c r="Q23" i="7"/>
  <c r="U23" i="7" s="1"/>
  <c r="Q23" i="5"/>
  <c r="Q24" i="5" s="1"/>
  <c r="Q23" i="2"/>
  <c r="Q24" i="2" s="1"/>
  <c r="Q24" i="12" l="1"/>
  <c r="U23" i="12"/>
  <c r="Q24" i="11"/>
  <c r="U23" i="11"/>
  <c r="Q24" i="8"/>
  <c r="U23" i="8"/>
  <c r="Q24" i="6"/>
  <c r="U23" i="6"/>
  <c r="Q24" i="4"/>
  <c r="U23" i="4"/>
  <c r="Q24" i="3"/>
  <c r="U23" i="3"/>
  <c r="N11" i="9"/>
  <c r="N10" i="9"/>
  <c r="N14" i="9" s="1"/>
  <c r="N13" i="9"/>
  <c r="Q24" i="7"/>
  <c r="N12" i="9"/>
</calcChain>
</file>

<file path=xl/sharedStrings.xml><?xml version="1.0" encoding="utf-8"?>
<sst xmlns="http://schemas.openxmlformats.org/spreadsheetml/2006/main" count="666" uniqueCount="88">
  <si>
    <t>Филиал</t>
  </si>
  <si>
    <t>Ангарские ЭС, в  т.ч.</t>
  </si>
  <si>
    <t>Ангарск</t>
  </si>
  <si>
    <t>Усолье</t>
  </si>
  <si>
    <t>Иркутские ЭС</t>
  </si>
  <si>
    <t xml:space="preserve">Иркутск </t>
  </si>
  <si>
    <t>Слюдянка</t>
  </si>
  <si>
    <t>Нижнеудинские ЭС , в  т.ч.</t>
  </si>
  <si>
    <t xml:space="preserve">Нижнеудинск </t>
  </si>
  <si>
    <t>Тулун</t>
  </si>
  <si>
    <t>Усть-Кутские ЭС</t>
  </si>
  <si>
    <t>Саянские ЭС , в  т.ч.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</si>
  <si>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</si>
  <si>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</si>
  <si>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</si>
  <si>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</si>
  <si>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</si>
  <si>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</si>
  <si>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</si>
  <si>
    <t>ВН</t>
  </si>
  <si>
    <t>Юр.лица</t>
  </si>
  <si>
    <t>Физ.лица</t>
  </si>
  <si>
    <t>Физические лица</t>
  </si>
  <si>
    <t>Юридические лица</t>
  </si>
  <si>
    <t>Итого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</si>
  <si>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года.</t>
  </si>
  <si>
    <t>ОГУЭП "Облкоммунэнерго", Иркутская область</t>
  </si>
  <si>
    <t>Наименовние сетевой организации</t>
  </si>
  <si>
    <t>За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</si>
  <si>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</si>
  <si>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</si>
  <si>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</si>
  <si>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</si>
  <si>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</si>
  <si>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</si>
  <si>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</si>
  <si>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</si>
  <si>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</si>
  <si>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</si>
  <si>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</si>
  <si>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</si>
  <si>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</si>
  <si>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</si>
  <si>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</si>
  <si>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</si>
  <si>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</si>
  <si>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</si>
  <si>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</si>
  <si>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</si>
  <si>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</si>
  <si>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</si>
  <si>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</si>
  <si>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>Исп. Ведущий инженер отдела контроля и анализа
объемов транспорта электроэнергии
Гаськов М.В.</t>
  </si>
  <si>
    <t>ОДПУ</t>
  </si>
  <si>
    <t>Саянские ЭС</t>
  </si>
  <si>
    <t>Физ</t>
  </si>
  <si>
    <t>Юр</t>
  </si>
  <si>
    <t>МКД</t>
  </si>
  <si>
    <t>III</t>
  </si>
  <si>
    <t>I</t>
  </si>
  <si>
    <t>II</t>
  </si>
  <si>
    <t>Категории надежности</t>
  </si>
  <si>
    <t>СН-1</t>
  </si>
  <si>
    <t>СН-2</t>
  </si>
  <si>
    <t>НН</t>
  </si>
  <si>
    <t>Незаполнена графа "Расчетный уровень напряжения"</t>
  </si>
  <si>
    <t>Всего</t>
  </si>
  <si>
    <t>ФЛ</t>
  </si>
  <si>
    <t>ЮЛ</t>
  </si>
  <si>
    <t>4 ту по СН-2, остальных нет</t>
  </si>
  <si>
    <t>Замечания по уровням напряжения</t>
  </si>
  <si>
    <t>-</t>
  </si>
  <si>
    <t>108 тп без уровня напряжения</t>
  </si>
  <si>
    <t>3 тп без уровня напряжения</t>
  </si>
  <si>
    <t>2 тп без уровня напряжения</t>
  </si>
  <si>
    <t>74 тп без уровня напряжения</t>
  </si>
  <si>
    <t>Замечания по уровням напряжения по точкам поставки</t>
  </si>
  <si>
    <t>9 тп без уровня напряжения</t>
  </si>
  <si>
    <t>1 тп без уровня напряжения</t>
  </si>
  <si>
    <t>83 тп без уровня напряжения</t>
  </si>
  <si>
    <t>10 тп без уровня напряжения</t>
  </si>
  <si>
    <t>883 тп без уровня напряжения</t>
  </si>
  <si>
    <t>603 тп без уровня напряжения</t>
  </si>
  <si>
    <t>11 тп без уровня напряжения</t>
  </si>
  <si>
    <t>22 тп без уровня напряжения</t>
  </si>
  <si>
    <t>2019 год</t>
  </si>
  <si>
    <t>Иркутские ЭС, в  т.ч.</t>
  </si>
  <si>
    <t>Саянские ЭС, в 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</si>
</sst>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17" fillId="0" borderId="0"/>
    <xf numFmtId="0" fontId="11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42">
    <xf numFmtId="0" fontId="0" fillId="0" borderId="0" xfId="0"/>
    <xf numFmtId="0" fontId="1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12" fillId="0" borderId="8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7" xfId="0" applyBorder="1"/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left" vertical="center"/>
    </xf>
    <xf numFmtId="0" fontId="16" fillId="0" borderId="2" xfId="0" quotePrefix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right" vertical="center"/>
    </xf>
    <xf numFmtId="164" fontId="0" fillId="0" borderId="0" xfId="0" applyNumberFormat="1"/>
    <xf numFmtId="0" fontId="15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164" fontId="13" fillId="0" borderId="19" xfId="0" applyNumberFormat="1" applyFont="1" applyBorder="1" applyAlignment="1">
      <alignment horizontal="left" vertical="center"/>
    </xf>
    <xf numFmtId="164" fontId="15" fillId="0" borderId="19" xfId="0" applyNumberFormat="1" applyFont="1" applyFill="1" applyBorder="1" applyAlignment="1">
      <alignment horizontal="left" vertical="center"/>
    </xf>
    <xf numFmtId="164" fontId="15" fillId="0" borderId="19" xfId="0" applyNumberFormat="1" applyFont="1" applyBorder="1" applyAlignment="1">
      <alignment horizontal="left" vertical="center"/>
    </xf>
    <xf numFmtId="0" fontId="14" fillId="0" borderId="25" xfId="0" quotePrefix="1" applyFont="1" applyFill="1" applyBorder="1" applyAlignment="1">
      <alignment horizontal="left" vertical="center"/>
    </xf>
    <xf numFmtId="0" fontId="16" fillId="0" borderId="51" xfId="0" quotePrefix="1" applyFont="1" applyFill="1" applyBorder="1" applyAlignment="1">
      <alignment horizontal="right" vertical="center"/>
    </xf>
    <xf numFmtId="0" fontId="14" fillId="0" borderId="51" xfId="0" quotePrefix="1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2" borderId="30" xfId="0" quotePrefix="1" applyFont="1" applyFill="1" applyBorder="1" applyAlignment="1">
      <alignment horizontal="right" vertical="center"/>
    </xf>
    <xf numFmtId="0" fontId="16" fillId="2" borderId="30" xfId="0" applyFont="1" applyFill="1" applyBorder="1" applyAlignment="1">
      <alignment horizontal="right" vertical="center"/>
    </xf>
    <xf numFmtId="0" fontId="14" fillId="2" borderId="30" xfId="0" quotePrefix="1" applyFont="1" applyFill="1" applyBorder="1" applyAlignment="1">
      <alignment horizontal="left" vertical="center"/>
    </xf>
    <xf numFmtId="0" fontId="14" fillId="2" borderId="35" xfId="0" quotePrefix="1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29" xfId="0" quotePrefix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20" xfId="0" applyNumberForma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2" fillId="0" borderId="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</cellXfs>
  <cellStyles count="17">
    <cellStyle name="Обычный" xfId="0" builtinId="0"/>
    <cellStyle name="Обычный 10" xfId="15"/>
    <cellStyle name="Обычный 11" xfId="16"/>
    <cellStyle name="Обычный 14" xfId="7"/>
    <cellStyle name="Обычный 16" xfId="8"/>
    <cellStyle name="Обычный 17" xfId="5"/>
    <cellStyle name="Обычный 2" xfId="1"/>
    <cellStyle name="Обычный 2 6" xfId="4"/>
    <cellStyle name="Обычный 3" xfId="9"/>
    <cellStyle name="Обычный 4" xfId="6"/>
    <cellStyle name="Обычный 4 2 3" xfId="3"/>
    <cellStyle name="Обычный 4 2 3 19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90675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5" name="Прямая соединительная линия 4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лужеб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Форма для краинск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Q5">
            <v>27273</v>
          </cell>
        </row>
        <row r="6">
          <cell r="Q6">
            <v>13991</v>
          </cell>
        </row>
        <row r="7">
          <cell r="Q7">
            <v>13282</v>
          </cell>
        </row>
        <row r="8">
          <cell r="Q8">
            <v>17817</v>
          </cell>
        </row>
        <row r="9">
          <cell r="Q9">
            <v>9898</v>
          </cell>
        </row>
        <row r="10">
          <cell r="Q10">
            <v>7919</v>
          </cell>
        </row>
        <row r="11">
          <cell r="Q11">
            <v>29559</v>
          </cell>
        </row>
        <row r="12">
          <cell r="Q12">
            <v>15776</v>
          </cell>
        </row>
        <row r="13">
          <cell r="Q13">
            <v>13783</v>
          </cell>
        </row>
        <row r="14">
          <cell r="Q14">
            <v>12905</v>
          </cell>
        </row>
        <row r="15">
          <cell r="Q15">
            <v>18461</v>
          </cell>
        </row>
        <row r="16">
          <cell r="Q16">
            <v>4017</v>
          </cell>
        </row>
        <row r="17">
          <cell r="Q17">
            <v>14444</v>
          </cell>
        </row>
        <row r="18">
          <cell r="Q18">
            <v>19845</v>
          </cell>
        </row>
        <row r="19">
          <cell r="Q19">
            <v>16477</v>
          </cell>
        </row>
        <row r="20">
          <cell r="Q20">
            <v>14328</v>
          </cell>
        </row>
        <row r="21">
          <cell r="Q21">
            <v>5485</v>
          </cell>
        </row>
        <row r="22">
          <cell r="Q22">
            <v>1230</v>
          </cell>
        </row>
        <row r="23">
          <cell r="Q23">
            <v>163380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opLeftCell="C1" workbookViewId="0">
      <selection activeCell="M1" sqref="M1:O1048576"/>
    </sheetView>
  </sheetViews>
  <sheetFormatPr defaultRowHeight="15" x14ac:dyDescent="0.25"/>
  <cols>
    <col min="2" max="2" width="68.28515625" customWidth="1"/>
    <col min="4" max="10" width="9.140625" customWidth="1"/>
    <col min="11" max="11" width="9.28515625" customWidth="1"/>
    <col min="12" max="14" width="9.140625" customWidth="1"/>
  </cols>
  <sheetData>
    <row r="2" spans="1:15" ht="46.5" customHeight="1" x14ac:dyDescent="0.25">
      <c r="A2" s="176" t="s">
        <v>25</v>
      </c>
      <c r="B2" s="176"/>
      <c r="C2" s="176"/>
      <c r="D2" s="176"/>
      <c r="E2" s="176"/>
      <c r="F2" s="176"/>
      <c r="G2" s="176"/>
      <c r="H2" s="176"/>
      <c r="I2" s="176"/>
    </row>
    <row r="4" spans="1:15" ht="15.75" thickBot="1" x14ac:dyDescent="0.3">
      <c r="A4" s="177" t="s">
        <v>26</v>
      </c>
      <c r="B4" s="177"/>
      <c r="C4" s="177"/>
    </row>
    <row r="5" spans="1:15" x14ac:dyDescent="0.25">
      <c r="B5" s="9" t="s">
        <v>27</v>
      </c>
    </row>
    <row r="6" spans="1:15" ht="15.75" thickBot="1" x14ac:dyDescent="0.3">
      <c r="A6" t="s">
        <v>28</v>
      </c>
      <c r="B6" s="10" t="s">
        <v>85</v>
      </c>
    </row>
    <row r="7" spans="1:15" ht="15.75" thickBot="1" x14ac:dyDescent="0.3"/>
    <row r="8" spans="1:15" ht="15.75" thickBot="1" x14ac:dyDescent="0.3">
      <c r="A8" s="11" t="s">
        <v>29</v>
      </c>
      <c r="B8" s="11" t="s">
        <v>30</v>
      </c>
      <c r="C8" s="178" t="s">
        <v>85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2"/>
    </row>
    <row r="9" spans="1:15" ht="45.75" thickBot="1" x14ac:dyDescent="0.3">
      <c r="A9" s="11">
        <v>1</v>
      </c>
      <c r="B9" s="13" t="s">
        <v>31</v>
      </c>
      <c r="C9" s="27" t="s">
        <v>32</v>
      </c>
      <c r="D9" s="14" t="s">
        <v>33</v>
      </c>
      <c r="E9" s="14" t="s">
        <v>34</v>
      </c>
      <c r="F9" s="14" t="s">
        <v>35</v>
      </c>
      <c r="G9" s="14" t="s">
        <v>36</v>
      </c>
      <c r="H9" s="14" t="s">
        <v>37</v>
      </c>
      <c r="I9" s="14" t="s">
        <v>38</v>
      </c>
      <c r="J9" s="14" t="s">
        <v>39</v>
      </c>
      <c r="K9" s="14" t="s">
        <v>40</v>
      </c>
      <c r="L9" s="14" t="s">
        <v>41</v>
      </c>
      <c r="M9" s="14" t="s">
        <v>42</v>
      </c>
      <c r="N9" s="14" t="s">
        <v>43</v>
      </c>
    </row>
    <row r="10" spans="1:15" ht="15.75" thickBot="1" x14ac:dyDescent="0.3">
      <c r="A10" s="11" t="s">
        <v>44</v>
      </c>
      <c r="B10" s="11" t="s">
        <v>45</v>
      </c>
      <c r="C10" s="14">
        <f>Январь!$C$23+Январь!$H$23+Январь!$M$23</f>
        <v>43</v>
      </c>
      <c r="D10" s="14">
        <f>Февраль!$C$23+Февраль!$H$23+Февраль!$M$23</f>
        <v>43</v>
      </c>
      <c r="E10" s="14">
        <f>Март!$C$23+Март!$H$23+Март!$M$23</f>
        <v>43</v>
      </c>
      <c r="F10" s="14">
        <f>Апрель!$C$23+Апрель!$H$23+Апрель!$M$23</f>
        <v>54</v>
      </c>
      <c r="G10" s="14">
        <f>май!$C$23+май!$H$23+май!$M$23</f>
        <v>54</v>
      </c>
      <c r="H10" s="14">
        <f>июнь!$C$23+июнь!$H$23+июнь!$M$23</f>
        <v>62</v>
      </c>
      <c r="I10" s="14">
        <f>Июль!$C$23+Июль!$H$23+Июль!$M$23</f>
        <v>60</v>
      </c>
      <c r="J10" s="14">
        <f>Август!$C$23+Август!$H$23+Август!$M$23</f>
        <v>60</v>
      </c>
      <c r="K10" s="14">
        <f>сентябрь!$C$23+сентябрь!$H$23+сентябрь!$M$23</f>
        <v>59</v>
      </c>
      <c r="L10" s="14">
        <f>октябрь!$C$23+октябрь!$H$23+октябрь!$M$23</f>
        <v>59</v>
      </c>
      <c r="M10" s="14">
        <f>ноябрь!$C$23+ноябрь!$H$23+ноябрь!$M$23</f>
        <v>59</v>
      </c>
      <c r="N10" s="14">
        <f>декабрь!$C$23+декабрь!$H$23+декабрь!$M$23</f>
        <v>59</v>
      </c>
    </row>
    <row r="11" spans="1:15" ht="15.75" thickBot="1" x14ac:dyDescent="0.3">
      <c r="A11" s="11" t="s">
        <v>46</v>
      </c>
      <c r="B11" s="11" t="s">
        <v>47</v>
      </c>
      <c r="C11" s="14">
        <f>Январь!$D$23+Январь!$I$23+Январь!$N$23</f>
        <v>110</v>
      </c>
      <c r="D11" s="14">
        <f>Февраль!$D$23+Февраль!$I$23+Февраль!$N$23</f>
        <v>109</v>
      </c>
      <c r="E11" s="14">
        <f>Март!$D$23+Март!$I$23+Март!$N$23</f>
        <v>76</v>
      </c>
      <c r="F11" s="14">
        <f>Апрель!$D$23+Апрель!$I$23+Апрель!$N$23</f>
        <v>70</v>
      </c>
      <c r="G11" s="14">
        <f>май!$D$23+май!$I$23+май!$N$23</f>
        <v>70</v>
      </c>
      <c r="H11" s="14">
        <f>июнь!$D$23+июнь!$I$23+июнь!$N$23</f>
        <v>70</v>
      </c>
      <c r="I11" s="14">
        <f>Июль!$D$23+Июль!$I$23+Июль!$N$23</f>
        <v>72</v>
      </c>
      <c r="J11" s="14">
        <f>Август!$D$23+Август!$I$23+Август!$N$23</f>
        <v>72</v>
      </c>
      <c r="K11" s="14">
        <f>сентябрь!$D$23+сентябрь!$I$23+сентябрь!$N$23</f>
        <v>73</v>
      </c>
      <c r="L11" s="14">
        <f>октябрь!$D$23+октябрь!$I$23+октябрь!$N$23</f>
        <v>74</v>
      </c>
      <c r="M11" s="14">
        <f>ноябрь!$D$23+ноябрь!$I$23+ноябрь!$N$23</f>
        <v>76</v>
      </c>
      <c r="N11" s="14">
        <f>декабрь!$D$23+декабрь!$I$23+декабрь!$N$23</f>
        <v>76</v>
      </c>
    </row>
    <row r="12" spans="1:15" ht="15.75" thickBot="1" x14ac:dyDescent="0.3">
      <c r="A12" s="11" t="s">
        <v>48</v>
      </c>
      <c r="B12" s="11" t="s">
        <v>49</v>
      </c>
      <c r="C12" s="14">
        <f>Январь!$E$23+Январь!$J$23+Январь!$O$23</f>
        <v>3494</v>
      </c>
      <c r="D12" s="14">
        <f>Февраль!$E$23+Февраль!$J$23+Февраль!$O$23</f>
        <v>3497</v>
      </c>
      <c r="E12" s="14">
        <f>Март!$E$23+Март!$J$23+Март!$O$23</f>
        <v>3637</v>
      </c>
      <c r="F12" s="14">
        <f>Апрель!$E$23+Апрель!$J$23+Апрель!$O$23</f>
        <v>3639</v>
      </c>
      <c r="G12" s="14">
        <f>май!$E$23+май!$J$23+май!$O$23</f>
        <v>3626</v>
      </c>
      <c r="H12" s="14">
        <f>июнь!$E$23+июнь!$J$23+июнь!$O$23</f>
        <v>3605</v>
      </c>
      <c r="I12" s="14">
        <f>Июль!$E$23+Июль!$J$23+Июль!$O$23</f>
        <v>3608</v>
      </c>
      <c r="J12" s="14">
        <f>Август!$E$23+Август!$J$23+Август!$O$23</f>
        <v>3606</v>
      </c>
      <c r="K12" s="14">
        <f>сентябрь!$E$23+сентябрь!$J$23+сентябрь!$O$23</f>
        <v>3604</v>
      </c>
      <c r="L12" s="14">
        <f>октябрь!$E$23+октябрь!$J$23+октябрь!$O$23</f>
        <v>3619</v>
      </c>
      <c r="M12" s="14">
        <f>ноябрь!$E$23+ноябрь!$J$23+ноябрь!$O$23</f>
        <v>3630</v>
      </c>
      <c r="N12" s="14">
        <f>декабрь!$E$23+декабрь!$J$23+декабрь!$O$23</f>
        <v>3638</v>
      </c>
    </row>
    <row r="13" spans="1:15" ht="15.75" thickBot="1" x14ac:dyDescent="0.3">
      <c r="A13" s="11" t="s">
        <v>50</v>
      </c>
      <c r="B13" s="11" t="s">
        <v>51</v>
      </c>
      <c r="C13" s="14">
        <f>Январь!$F$23+Январь!$K$23+Январь!$P$23</f>
        <v>161539</v>
      </c>
      <c r="D13" s="14">
        <f>Февраль!$F$23+Февраль!$K$23+Февраль!$P$23</f>
        <v>160569</v>
      </c>
      <c r="E13" s="14">
        <f>Март!$F$23+Март!$K$23+Март!$P$23</f>
        <v>160200</v>
      </c>
      <c r="F13" s="14">
        <f>Апрель!$F$23+Апрель!$K$23+Апрель!$P$23</f>
        <v>160073</v>
      </c>
      <c r="G13" s="14">
        <f>май!$F$23+май!$K$23+май!$P$23</f>
        <v>159965</v>
      </c>
      <c r="H13" s="14">
        <f>июнь!F23+июнь!K23+июнь!P23</f>
        <v>159990</v>
      </c>
      <c r="I13" s="14">
        <f>Июль!$F$23+Июль!$K$23+Июль!$P$23</f>
        <v>159785</v>
      </c>
      <c r="J13" s="14">
        <f>Август!$F$23+Август!$K$23+Август!$P$23</f>
        <v>159784</v>
      </c>
      <c r="K13" s="14">
        <f>сентябрь!$F$23+сентябрь!$K$23+сентябрь!$P$23</f>
        <v>159850</v>
      </c>
      <c r="L13" s="14">
        <f>октябрь!$F$23+октябрь!$K$23+октябрь!$P$23</f>
        <v>159769</v>
      </c>
      <c r="M13" s="14">
        <f>ноябрь!$F$23+ноябрь!$K$23+ноябрь!$P$23</f>
        <v>159615</v>
      </c>
      <c r="N13" s="14">
        <f>декабрь!$F$23+декабрь!$K$23+декабрь!$P$23</f>
        <v>159533</v>
      </c>
    </row>
    <row r="14" spans="1:15" x14ac:dyDescent="0.25">
      <c r="N14">
        <f t="shared" ref="N14" si="0">SUM(N10:N13)</f>
        <v>163306</v>
      </c>
    </row>
    <row r="16" spans="1:15" x14ac:dyDescent="0.25">
      <c r="I16" s="15"/>
    </row>
    <row r="17" spans="1:9" x14ac:dyDescent="0.25">
      <c r="I17" s="15"/>
    </row>
    <row r="18" spans="1:9" x14ac:dyDescent="0.25">
      <c r="I18" s="15"/>
    </row>
    <row r="23" spans="1:9" ht="46.5" customHeight="1" x14ac:dyDescent="0.25">
      <c r="A23" s="180" t="s">
        <v>52</v>
      </c>
      <c r="B23" s="181"/>
    </row>
  </sheetData>
  <mergeCells count="4">
    <mergeCell ref="A2:I2"/>
    <mergeCell ref="A4:C4"/>
    <mergeCell ref="C8:N8"/>
    <mergeCell ref="A23:B23"/>
  </mergeCells>
  <pageMargins left="0.25" right="0.25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K41" sqref="K41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0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0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0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0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0" s="5" customFormat="1" x14ac:dyDescent="0.25">
      <c r="A5" s="121" t="s">
        <v>1</v>
      </c>
      <c r="B5" s="84">
        <f>B6+B7</f>
        <v>18829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18827</v>
      </c>
      <c r="G5" s="84">
        <f t="shared" si="0"/>
        <v>5141</v>
      </c>
      <c r="H5" s="85">
        <f t="shared" si="0"/>
        <v>2</v>
      </c>
      <c r="I5" s="85">
        <f t="shared" si="0"/>
        <v>38</v>
      </c>
      <c r="J5" s="85">
        <f t="shared" si="0"/>
        <v>1213</v>
      </c>
      <c r="K5" s="86">
        <f t="shared" si="0"/>
        <v>3888</v>
      </c>
      <c r="L5" s="84">
        <f t="shared" si="0"/>
        <v>3260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3260</v>
      </c>
      <c r="Q5" s="127">
        <f>G5+B5+L5</f>
        <v>27230</v>
      </c>
      <c r="R5" s="131"/>
      <c r="S5" s="134"/>
      <c r="T5" s="135"/>
    </row>
    <row r="6" spans="1:20" s="6" customFormat="1" x14ac:dyDescent="0.25">
      <c r="A6" s="122" t="s">
        <v>2</v>
      </c>
      <c r="B6" s="38">
        <f>C6+D6+E6+F6</f>
        <v>7989</v>
      </c>
      <c r="C6" s="18"/>
      <c r="D6" s="18"/>
      <c r="E6" s="18">
        <v>2</v>
      </c>
      <c r="F6" s="39">
        <v>7987</v>
      </c>
      <c r="G6" s="38">
        <f>H6+I6+J6+K6</f>
        <v>3634</v>
      </c>
      <c r="H6" s="18">
        <v>1</v>
      </c>
      <c r="I6" s="18">
        <v>28</v>
      </c>
      <c r="J6" s="18">
        <v>1080</v>
      </c>
      <c r="K6" s="39">
        <v>2525</v>
      </c>
      <c r="L6" s="38">
        <f>M6+N6+O6+P6</f>
        <v>2370</v>
      </c>
      <c r="M6" s="18"/>
      <c r="N6" s="18"/>
      <c r="O6" s="18"/>
      <c r="P6" s="39">
        <v>2370</v>
      </c>
      <c r="Q6" s="53">
        <f>G6+B6+L6</f>
        <v>13993</v>
      </c>
      <c r="R6" s="105"/>
      <c r="S6" s="94"/>
      <c r="T6" s="101"/>
    </row>
    <row r="7" spans="1:20" s="16" customFormat="1" x14ac:dyDescent="0.25">
      <c r="A7" s="122" t="s">
        <v>3</v>
      </c>
      <c r="B7" s="38">
        <f>C7+D7+E7+F7</f>
        <v>10840</v>
      </c>
      <c r="C7" s="4"/>
      <c r="D7" s="4"/>
      <c r="E7" s="4"/>
      <c r="F7" s="40">
        <v>10840</v>
      </c>
      <c r="G7" s="38">
        <f>H7+I7+J7+K7</f>
        <v>1507</v>
      </c>
      <c r="H7" s="4">
        <v>1</v>
      </c>
      <c r="I7" s="4">
        <v>10</v>
      </c>
      <c r="J7" s="4">
        <v>133</v>
      </c>
      <c r="K7" s="40">
        <v>1363</v>
      </c>
      <c r="L7" s="38">
        <f>M7+N7+O7+P7</f>
        <v>890</v>
      </c>
      <c r="M7" s="4"/>
      <c r="N7" s="4"/>
      <c r="O7" s="4"/>
      <c r="P7" s="40">
        <v>890</v>
      </c>
      <c r="Q7" s="53">
        <f t="shared" ref="Q7:Q22" si="1">G7+B7+L7</f>
        <v>13237</v>
      </c>
      <c r="R7" s="106"/>
      <c r="S7" s="94"/>
      <c r="T7" s="107"/>
    </row>
    <row r="8" spans="1:20" s="5" customFormat="1" x14ac:dyDescent="0.25">
      <c r="A8" s="123" t="s">
        <v>4</v>
      </c>
      <c r="B8" s="36">
        <f>B9+B10</f>
        <v>15516</v>
      </c>
      <c r="C8" s="1">
        <f t="shared" ref="C8:P8" si="2">C9+C10</f>
        <v>0</v>
      </c>
      <c r="D8" s="1">
        <f t="shared" si="2"/>
        <v>0</v>
      </c>
      <c r="E8" s="1">
        <f t="shared" si="2"/>
        <v>173</v>
      </c>
      <c r="F8" s="37">
        <f t="shared" si="2"/>
        <v>15343</v>
      </c>
      <c r="G8" s="36">
        <f t="shared" si="2"/>
        <v>1830</v>
      </c>
      <c r="H8" s="1">
        <f t="shared" si="2"/>
        <v>0</v>
      </c>
      <c r="I8" s="1">
        <f t="shared" si="2"/>
        <v>5</v>
      </c>
      <c r="J8" s="1">
        <f t="shared" si="2"/>
        <v>396</v>
      </c>
      <c r="K8" s="37">
        <f t="shared" si="2"/>
        <v>1429</v>
      </c>
      <c r="L8" s="36">
        <f t="shared" si="2"/>
        <v>664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664</v>
      </c>
      <c r="Q8" s="52">
        <f t="shared" si="1"/>
        <v>18010</v>
      </c>
      <c r="R8" s="105"/>
      <c r="S8" s="94"/>
      <c r="T8" s="101"/>
    </row>
    <row r="9" spans="1:20" s="6" customFormat="1" x14ac:dyDescent="0.25">
      <c r="A9" s="122" t="s">
        <v>5</v>
      </c>
      <c r="B9" s="38">
        <f>C9+D9+E9+F9</f>
        <v>8996</v>
      </c>
      <c r="C9" s="18"/>
      <c r="D9" s="18"/>
      <c r="E9" s="18">
        <v>165</v>
      </c>
      <c r="F9" s="39">
        <v>8831</v>
      </c>
      <c r="G9" s="38">
        <f t="shared" ref="G9:G10" si="3">H9+I9+J9+K9</f>
        <v>888</v>
      </c>
      <c r="H9" s="18"/>
      <c r="I9" s="18">
        <v>5</v>
      </c>
      <c r="J9" s="18">
        <v>296</v>
      </c>
      <c r="K9" s="39">
        <v>587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9993</v>
      </c>
      <c r="R9" s="105"/>
      <c r="S9" s="94"/>
      <c r="T9" s="101"/>
    </row>
    <row r="10" spans="1:20" s="6" customFormat="1" x14ac:dyDescent="0.25">
      <c r="A10" s="122" t="s">
        <v>6</v>
      </c>
      <c r="B10" s="38">
        <f>C10+D10+E10+F10</f>
        <v>6520</v>
      </c>
      <c r="C10" s="18"/>
      <c r="D10" s="18"/>
      <c r="E10" s="18">
        <v>8</v>
      </c>
      <c r="F10" s="39">
        <v>6512</v>
      </c>
      <c r="G10" s="38">
        <f t="shared" si="3"/>
        <v>942</v>
      </c>
      <c r="H10" s="18"/>
      <c r="I10" s="18"/>
      <c r="J10" s="18">
        <v>100</v>
      </c>
      <c r="K10" s="39">
        <v>842</v>
      </c>
      <c r="L10" s="38">
        <f t="shared" si="4"/>
        <v>555</v>
      </c>
      <c r="M10" s="18"/>
      <c r="N10" s="18"/>
      <c r="O10" s="18"/>
      <c r="P10" s="39">
        <v>555</v>
      </c>
      <c r="Q10" s="53">
        <f t="shared" si="1"/>
        <v>8017</v>
      </c>
      <c r="R10" s="105"/>
      <c r="S10" s="94"/>
      <c r="T10" s="101"/>
    </row>
    <row r="11" spans="1:20" s="5" customFormat="1" x14ac:dyDescent="0.25">
      <c r="A11" s="124" t="s">
        <v>7</v>
      </c>
      <c r="B11" s="36">
        <f t="shared" ref="B11:O11" si="5">B12+B13</f>
        <v>26611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26607</v>
      </c>
      <c r="G11" s="36">
        <f t="shared" si="5"/>
        <v>2416</v>
      </c>
      <c r="H11" s="1">
        <f t="shared" si="5"/>
        <v>6</v>
      </c>
      <c r="I11" s="1">
        <f t="shared" si="5"/>
        <v>6</v>
      </c>
      <c r="J11" s="1">
        <f t="shared" si="5"/>
        <v>303</v>
      </c>
      <c r="K11" s="37">
        <f t="shared" si="5"/>
        <v>2101</v>
      </c>
      <c r="L11" s="36">
        <f t="shared" si="5"/>
        <v>560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560</v>
      </c>
      <c r="Q11" s="52">
        <f t="shared" si="1"/>
        <v>29587</v>
      </c>
      <c r="R11" s="105"/>
      <c r="S11" s="94"/>
      <c r="T11" s="101"/>
    </row>
    <row r="12" spans="1:20" s="6" customFormat="1" x14ac:dyDescent="0.25">
      <c r="A12" s="125" t="s">
        <v>8</v>
      </c>
      <c r="B12" s="38">
        <f>C12+D12+E12+F12</f>
        <v>14180</v>
      </c>
      <c r="C12" s="18"/>
      <c r="D12" s="18"/>
      <c r="E12" s="18">
        <v>4</v>
      </c>
      <c r="F12" s="39">
        <v>14176</v>
      </c>
      <c r="G12" s="38">
        <f>H12+I12+J12+K12</f>
        <v>1306</v>
      </c>
      <c r="H12" s="18">
        <v>5</v>
      </c>
      <c r="I12" s="18">
        <v>4</v>
      </c>
      <c r="J12" s="18">
        <v>142</v>
      </c>
      <c r="K12" s="39">
        <v>1155</v>
      </c>
      <c r="L12" s="38">
        <f t="shared" ref="L12:L14" si="6">M12+N12+O12+P12</f>
        <v>274</v>
      </c>
      <c r="M12" s="18"/>
      <c r="N12" s="18"/>
      <c r="O12" s="18"/>
      <c r="P12" s="39">
        <v>274</v>
      </c>
      <c r="Q12" s="53">
        <f t="shared" si="1"/>
        <v>15760</v>
      </c>
      <c r="R12" s="105"/>
      <c r="S12" s="94"/>
      <c r="T12" s="101"/>
    </row>
    <row r="13" spans="1:20" s="6" customFormat="1" x14ac:dyDescent="0.25">
      <c r="A13" s="125" t="s">
        <v>9</v>
      </c>
      <c r="B13" s="38">
        <f>C13+D13+E13+F13</f>
        <v>12431</v>
      </c>
      <c r="C13" s="18"/>
      <c r="D13" s="18"/>
      <c r="E13" s="18"/>
      <c r="F13" s="39">
        <v>12431</v>
      </c>
      <c r="G13" s="38">
        <f t="shared" ref="G13:G14" si="7">H13+I13+J13+K13</f>
        <v>1110</v>
      </c>
      <c r="H13" s="18">
        <v>1</v>
      </c>
      <c r="I13" s="18">
        <v>2</v>
      </c>
      <c r="J13" s="18">
        <v>161</v>
      </c>
      <c r="K13" s="39">
        <v>946</v>
      </c>
      <c r="L13" s="38">
        <f t="shared" si="6"/>
        <v>286</v>
      </c>
      <c r="M13" s="18"/>
      <c r="N13" s="18"/>
      <c r="O13" s="18"/>
      <c r="P13" s="39">
        <v>286</v>
      </c>
      <c r="Q13" s="53">
        <f t="shared" si="1"/>
        <v>13827</v>
      </c>
      <c r="R13" s="105"/>
      <c r="S13" s="94"/>
      <c r="T13" s="101"/>
    </row>
    <row r="14" spans="1:20" s="17" customFormat="1" x14ac:dyDescent="0.25">
      <c r="A14" s="124" t="s">
        <v>10</v>
      </c>
      <c r="B14" s="41">
        <f>C14+D14+E14+F14</f>
        <v>10571</v>
      </c>
      <c r="C14" s="3"/>
      <c r="D14" s="3"/>
      <c r="E14" s="3"/>
      <c r="F14" s="42">
        <v>10571</v>
      </c>
      <c r="G14" s="41">
        <f t="shared" si="7"/>
        <v>1723</v>
      </c>
      <c r="H14" s="3">
        <v>10</v>
      </c>
      <c r="I14" s="3">
        <v>6</v>
      </c>
      <c r="J14" s="3">
        <v>219</v>
      </c>
      <c r="K14" s="42">
        <v>1488</v>
      </c>
      <c r="L14" s="41">
        <f t="shared" si="6"/>
        <v>591</v>
      </c>
      <c r="M14" s="3"/>
      <c r="N14" s="3"/>
      <c r="O14" s="3"/>
      <c r="P14" s="42">
        <v>591</v>
      </c>
      <c r="Q14" s="54">
        <f t="shared" si="1"/>
        <v>12885</v>
      </c>
      <c r="R14" s="108"/>
      <c r="S14" s="94"/>
      <c r="T14" s="109"/>
    </row>
    <row r="15" spans="1:20" s="5" customFormat="1" x14ac:dyDescent="0.25">
      <c r="A15" s="123" t="s">
        <v>11</v>
      </c>
      <c r="B15" s="36">
        <f t="shared" ref="B15:P15" si="8">B16+B17</f>
        <v>15874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15874</v>
      </c>
      <c r="G15" s="36">
        <f t="shared" si="8"/>
        <v>1942</v>
      </c>
      <c r="H15" s="1">
        <f t="shared" si="8"/>
        <v>8</v>
      </c>
      <c r="I15" s="1">
        <f t="shared" si="8"/>
        <v>1</v>
      </c>
      <c r="J15" s="1">
        <f t="shared" si="8"/>
        <v>211</v>
      </c>
      <c r="K15" s="37">
        <f t="shared" si="8"/>
        <v>1722</v>
      </c>
      <c r="L15" s="36">
        <f t="shared" si="8"/>
        <v>664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664</v>
      </c>
      <c r="Q15" s="52">
        <f t="shared" si="1"/>
        <v>18480</v>
      </c>
      <c r="R15" s="105"/>
      <c r="S15" s="94"/>
      <c r="T15" s="101"/>
    </row>
    <row r="16" spans="1:20" s="6" customFormat="1" x14ac:dyDescent="0.25">
      <c r="A16" s="122" t="s">
        <v>12</v>
      </c>
      <c r="B16" s="38">
        <f>C16+D16+E16+F16</f>
        <v>2977</v>
      </c>
      <c r="C16" s="18"/>
      <c r="D16" s="18"/>
      <c r="E16" s="18"/>
      <c r="F16" s="39">
        <v>2977</v>
      </c>
      <c r="G16" s="38">
        <f t="shared" ref="G16:G20" si="9">H16+I16+J16+K16</f>
        <v>689</v>
      </c>
      <c r="H16" s="18">
        <v>1</v>
      </c>
      <c r="I16" s="18"/>
      <c r="J16" s="18">
        <v>109</v>
      </c>
      <c r="K16" s="39">
        <v>579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4018</v>
      </c>
      <c r="R16" s="105"/>
      <c r="S16" s="94"/>
      <c r="T16" s="101"/>
    </row>
    <row r="17" spans="1:20" s="6" customFormat="1" x14ac:dyDescent="0.25">
      <c r="A17" s="125" t="s">
        <v>13</v>
      </c>
      <c r="B17" s="38">
        <f>C17+D17+E17+F17</f>
        <v>12897</v>
      </c>
      <c r="C17" s="18"/>
      <c r="D17" s="18"/>
      <c r="E17" s="18"/>
      <c r="F17" s="39">
        <v>12897</v>
      </c>
      <c r="G17" s="38">
        <f t="shared" si="9"/>
        <v>1253</v>
      </c>
      <c r="H17" s="18">
        <v>7</v>
      </c>
      <c r="I17" s="18">
        <v>1</v>
      </c>
      <c r="J17" s="18">
        <v>102</v>
      </c>
      <c r="K17" s="39">
        <v>1143</v>
      </c>
      <c r="L17" s="38">
        <f t="shared" si="10"/>
        <v>312</v>
      </c>
      <c r="M17" s="18"/>
      <c r="N17" s="18"/>
      <c r="O17" s="18"/>
      <c r="P17" s="39">
        <v>312</v>
      </c>
      <c r="Q17" s="53">
        <f t="shared" si="1"/>
        <v>14462</v>
      </c>
      <c r="R17" s="105"/>
      <c r="S17" s="94"/>
      <c r="T17" s="101"/>
    </row>
    <row r="18" spans="1:20" s="7" customFormat="1" x14ac:dyDescent="0.25">
      <c r="A18" s="124" t="s">
        <v>14</v>
      </c>
      <c r="B18" s="41">
        <f t="shared" ref="B18:B22" si="11">C18+D18+E18+F18</f>
        <v>17782</v>
      </c>
      <c r="C18" s="1"/>
      <c r="D18" s="1"/>
      <c r="E18" s="1"/>
      <c r="F18" s="37">
        <v>17782</v>
      </c>
      <c r="G18" s="41">
        <f t="shared" si="9"/>
        <v>1946</v>
      </c>
      <c r="H18" s="1">
        <v>16</v>
      </c>
      <c r="I18" s="1">
        <v>4</v>
      </c>
      <c r="J18" s="1">
        <v>368</v>
      </c>
      <c r="K18" s="37">
        <v>1558</v>
      </c>
      <c r="L18" s="41">
        <f t="shared" si="10"/>
        <v>143</v>
      </c>
      <c r="M18" s="1"/>
      <c r="N18" s="1"/>
      <c r="O18" s="1"/>
      <c r="P18" s="37">
        <v>143</v>
      </c>
      <c r="Q18" s="54">
        <f t="shared" si="1"/>
        <v>19871</v>
      </c>
      <c r="R18" s="105"/>
      <c r="S18" s="94"/>
      <c r="T18" s="110"/>
    </row>
    <row r="19" spans="1:20" s="17" customFormat="1" x14ac:dyDescent="0.25">
      <c r="A19" s="124" t="s">
        <v>15</v>
      </c>
      <c r="B19" s="41">
        <f t="shared" si="11"/>
        <v>14341</v>
      </c>
      <c r="C19" s="3"/>
      <c r="D19" s="3"/>
      <c r="E19" s="3"/>
      <c r="F19" s="42">
        <v>14341</v>
      </c>
      <c r="G19" s="41">
        <f t="shared" si="9"/>
        <v>1366</v>
      </c>
      <c r="H19" s="3"/>
      <c r="I19" s="3">
        <v>6</v>
      </c>
      <c r="J19" s="3">
        <v>497</v>
      </c>
      <c r="K19" s="42">
        <v>863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16448</v>
      </c>
      <c r="R19" s="108"/>
      <c r="S19" s="94"/>
      <c r="T19" s="109"/>
    </row>
    <row r="20" spans="1:20" s="7" customFormat="1" x14ac:dyDescent="0.25">
      <c r="A20" s="123" t="s">
        <v>16</v>
      </c>
      <c r="B20" s="41">
        <f t="shared" si="11"/>
        <v>13024</v>
      </c>
      <c r="C20" s="3"/>
      <c r="D20" s="3"/>
      <c r="E20" s="3">
        <v>2</v>
      </c>
      <c r="F20" s="42">
        <v>13022</v>
      </c>
      <c r="G20" s="41">
        <f t="shared" si="9"/>
        <v>1067</v>
      </c>
      <c r="H20" s="1">
        <v>6</v>
      </c>
      <c r="I20" s="1">
        <v>3</v>
      </c>
      <c r="J20" s="1">
        <v>103</v>
      </c>
      <c r="K20" s="37">
        <v>955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14372</v>
      </c>
      <c r="R20" s="111"/>
      <c r="S20" s="94"/>
      <c r="T20" s="110"/>
    </row>
    <row r="21" spans="1:20" s="7" customFormat="1" x14ac:dyDescent="0.25">
      <c r="A21" s="123" t="s">
        <v>17</v>
      </c>
      <c r="B21" s="41">
        <f t="shared" si="11"/>
        <v>4634</v>
      </c>
      <c r="C21" s="1"/>
      <c r="D21" s="1"/>
      <c r="E21" s="1"/>
      <c r="F21" s="37">
        <v>4634</v>
      </c>
      <c r="G21" s="41">
        <f>H21+I21+J21+K21</f>
        <v>577</v>
      </c>
      <c r="H21" s="1">
        <v>5</v>
      </c>
      <c r="I21" s="1"/>
      <c r="J21" s="1">
        <v>88</v>
      </c>
      <c r="K21" s="37">
        <v>484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5472</v>
      </c>
      <c r="R21" s="111"/>
      <c r="S21" s="94"/>
      <c r="T21" s="110"/>
    </row>
    <row r="22" spans="1:20" s="7" customFormat="1" x14ac:dyDescent="0.25">
      <c r="A22" s="123" t="s">
        <v>18</v>
      </c>
      <c r="B22" s="41">
        <f t="shared" si="11"/>
        <v>955</v>
      </c>
      <c r="C22" s="1"/>
      <c r="D22" s="1"/>
      <c r="E22" s="1"/>
      <c r="F22" s="37">
        <v>955</v>
      </c>
      <c r="G22" s="41">
        <f t="shared" ref="G22" si="1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1231</v>
      </c>
      <c r="R22" s="111"/>
      <c r="S22" s="94"/>
      <c r="T22" s="110"/>
    </row>
    <row r="23" spans="1:20" ht="16.5" thickBot="1" x14ac:dyDescent="0.3">
      <c r="A23" s="126" t="s">
        <v>24</v>
      </c>
      <c r="B23" s="43">
        <f>B5+B8+B11+B14+B15+B18+B19+B20+B21+B22</f>
        <v>138137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181</v>
      </c>
      <c r="F23" s="45">
        <f t="shared" si="14"/>
        <v>137956</v>
      </c>
      <c r="G23" s="43">
        <f t="shared" si="14"/>
        <v>18205</v>
      </c>
      <c r="H23" s="44">
        <f t="shared" si="14"/>
        <v>59</v>
      </c>
      <c r="I23" s="44">
        <f t="shared" si="14"/>
        <v>73</v>
      </c>
      <c r="J23" s="44">
        <f t="shared" si="14"/>
        <v>3423</v>
      </c>
      <c r="K23" s="45">
        <f t="shared" si="14"/>
        <v>14650</v>
      </c>
      <c r="L23" s="43">
        <f t="shared" si="14"/>
        <v>7244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7244</v>
      </c>
      <c r="Q23" s="55">
        <f>G23+B23+L23</f>
        <v>163586</v>
      </c>
      <c r="R23" s="112"/>
      <c r="S23" s="113"/>
      <c r="T23" s="114"/>
    </row>
    <row r="24" spans="1:20" x14ac:dyDescent="0.25">
      <c r="B24"/>
      <c r="Q24" s="93">
        <f>Q23-K23-J23-I23-H23-F23-E23-D23-C23-M23-N23-O23-P23</f>
        <v>0</v>
      </c>
    </row>
    <row r="25" spans="1:20" x14ac:dyDescent="0.25">
      <c r="F25" s="33"/>
      <c r="K25" s="33"/>
    </row>
    <row r="26" spans="1:20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95" priority="12" operator="equal">
      <formula>0</formula>
    </cfRule>
  </conditionalFormatting>
  <conditionalFormatting sqref="Q5:Q12 Q19:Q21 Q23 Q14:Q17">
    <cfRule type="cellIs" dxfId="94" priority="11" operator="equal">
      <formula>0</formula>
    </cfRule>
  </conditionalFormatting>
  <conditionalFormatting sqref="L5:L12 L19:L21 L23 L14:L17">
    <cfRule type="cellIs" dxfId="93" priority="10" operator="equal">
      <formula>0</formula>
    </cfRule>
  </conditionalFormatting>
  <conditionalFormatting sqref="B18 G18">
    <cfRule type="cellIs" dxfId="92" priority="9" operator="equal">
      <formula>0</formula>
    </cfRule>
  </conditionalFormatting>
  <conditionalFormatting sqref="Q18">
    <cfRule type="cellIs" dxfId="91" priority="8" operator="equal">
      <formula>0</formula>
    </cfRule>
  </conditionalFormatting>
  <conditionalFormatting sqref="L18">
    <cfRule type="cellIs" dxfId="90" priority="7" operator="equal">
      <formula>0</formula>
    </cfRule>
  </conditionalFormatting>
  <conditionalFormatting sqref="B22 G22">
    <cfRule type="cellIs" dxfId="89" priority="6" operator="equal">
      <formula>0</formula>
    </cfRule>
  </conditionalFormatting>
  <conditionalFormatting sqref="Q22">
    <cfRule type="cellIs" dxfId="88" priority="5" operator="equal">
      <formula>0</formula>
    </cfRule>
  </conditionalFormatting>
  <conditionalFormatting sqref="L22">
    <cfRule type="cellIs" dxfId="87" priority="4" operator="equal">
      <formula>0</formula>
    </cfRule>
  </conditionalFormatting>
  <conditionalFormatting sqref="B13 G13">
    <cfRule type="cellIs" dxfId="86" priority="3" operator="equal">
      <formula>0</formula>
    </cfRule>
  </conditionalFormatting>
  <conditionalFormatting sqref="Q13">
    <cfRule type="cellIs" dxfId="85" priority="2" operator="equal">
      <formula>0</formula>
    </cfRule>
  </conditionalFormatting>
  <conditionalFormatting sqref="L13">
    <cfRule type="cellIs" dxfId="84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Normal="100" workbookViewId="0">
      <selection activeCell="L26" sqref="L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18858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18856</v>
      </c>
      <c r="G5" s="84">
        <f t="shared" si="0"/>
        <v>5133</v>
      </c>
      <c r="H5" s="85">
        <f t="shared" si="0"/>
        <v>2</v>
      </c>
      <c r="I5" s="85">
        <f t="shared" si="0"/>
        <v>38</v>
      </c>
      <c r="J5" s="85">
        <f t="shared" si="0"/>
        <v>1211</v>
      </c>
      <c r="K5" s="86">
        <f t="shared" si="0"/>
        <v>3882</v>
      </c>
      <c r="L5" s="84">
        <f t="shared" si="0"/>
        <v>3248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3248</v>
      </c>
      <c r="Q5" s="127">
        <f>G5+B5+L5</f>
        <v>27239</v>
      </c>
      <c r="R5" s="131"/>
      <c r="S5" s="134"/>
      <c r="T5" s="135"/>
      <c r="U5" s="5">
        <f>Q5-сентябрь!Q5</f>
        <v>9</v>
      </c>
    </row>
    <row r="6" spans="1:21" s="6" customFormat="1" x14ac:dyDescent="0.25">
      <c r="A6" s="122" t="s">
        <v>2</v>
      </c>
      <c r="B6" s="38">
        <f>C6+D6+E6+F6</f>
        <v>7997</v>
      </c>
      <c r="C6" s="18"/>
      <c r="D6" s="18"/>
      <c r="E6" s="18">
        <v>2</v>
      </c>
      <c r="F6" s="39">
        <v>7995</v>
      </c>
      <c r="G6" s="38">
        <f>H6+I6+J6+K6</f>
        <v>3625</v>
      </c>
      <c r="H6" s="18">
        <v>1</v>
      </c>
      <c r="I6" s="18">
        <v>28</v>
      </c>
      <c r="J6" s="18">
        <v>1080</v>
      </c>
      <c r="K6" s="39">
        <v>2516</v>
      </c>
      <c r="L6" s="38">
        <f>M6+N6+O6+P6</f>
        <v>2370</v>
      </c>
      <c r="M6" s="18"/>
      <c r="N6" s="18"/>
      <c r="O6" s="18"/>
      <c r="P6" s="39">
        <v>2370</v>
      </c>
      <c r="Q6" s="53">
        <f>G6+B6+L6</f>
        <v>13992</v>
      </c>
      <c r="R6" s="105"/>
      <c r="S6" s="94"/>
      <c r="T6" s="101"/>
      <c r="U6" s="5">
        <f>Q6-сентябрь!Q6</f>
        <v>-1</v>
      </c>
    </row>
    <row r="7" spans="1:21" s="16" customFormat="1" x14ac:dyDescent="0.25">
      <c r="A7" s="122" t="s">
        <v>3</v>
      </c>
      <c r="B7" s="38">
        <f>C7+D7+E7+F7</f>
        <v>10861</v>
      </c>
      <c r="C7" s="4"/>
      <c r="D7" s="4"/>
      <c r="E7" s="4"/>
      <c r="F7" s="40">
        <v>10861</v>
      </c>
      <c r="G7" s="38">
        <f>H7+I7+J7+K7</f>
        <v>1508</v>
      </c>
      <c r="H7" s="4">
        <v>1</v>
      </c>
      <c r="I7" s="4">
        <v>10</v>
      </c>
      <c r="J7" s="4">
        <v>131</v>
      </c>
      <c r="K7" s="40">
        <v>1366</v>
      </c>
      <c r="L7" s="38">
        <f>M7+N7+O7+P7</f>
        <v>878</v>
      </c>
      <c r="M7" s="4"/>
      <c r="N7" s="4"/>
      <c r="O7" s="4"/>
      <c r="P7" s="40">
        <v>878</v>
      </c>
      <c r="Q7" s="53">
        <f t="shared" ref="Q7:Q22" si="1">G7+B7+L7</f>
        <v>13247</v>
      </c>
      <c r="R7" s="106"/>
      <c r="S7" s="94"/>
      <c r="T7" s="107"/>
      <c r="U7" s="5">
        <f>Q7-сентябрь!Q7</f>
        <v>10</v>
      </c>
    </row>
    <row r="8" spans="1:21" s="5" customFormat="1" x14ac:dyDescent="0.25">
      <c r="A8" s="123" t="s">
        <v>4</v>
      </c>
      <c r="B8" s="36">
        <f>B9+B10</f>
        <v>15466</v>
      </c>
      <c r="C8" s="1">
        <f t="shared" ref="C8:P8" si="2">C9+C10</f>
        <v>0</v>
      </c>
      <c r="D8" s="1">
        <f t="shared" si="2"/>
        <v>0</v>
      </c>
      <c r="E8" s="1">
        <f t="shared" si="2"/>
        <v>171</v>
      </c>
      <c r="F8" s="37">
        <f t="shared" si="2"/>
        <v>15295</v>
      </c>
      <c r="G8" s="36">
        <f t="shared" si="2"/>
        <v>1832</v>
      </c>
      <c r="H8" s="1">
        <f t="shared" si="2"/>
        <v>0</v>
      </c>
      <c r="I8" s="1">
        <f t="shared" si="2"/>
        <v>5</v>
      </c>
      <c r="J8" s="1">
        <f t="shared" si="2"/>
        <v>399</v>
      </c>
      <c r="K8" s="37">
        <f t="shared" si="2"/>
        <v>1428</v>
      </c>
      <c r="L8" s="36">
        <f t="shared" si="2"/>
        <v>666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666</v>
      </c>
      <c r="Q8" s="52">
        <f t="shared" si="1"/>
        <v>17964</v>
      </c>
      <c r="R8" s="105"/>
      <c r="S8" s="94"/>
      <c r="T8" s="101"/>
      <c r="U8" s="5">
        <f>Q8-сентябрь!Q8</f>
        <v>-46</v>
      </c>
    </row>
    <row r="9" spans="1:21" s="6" customFormat="1" x14ac:dyDescent="0.25">
      <c r="A9" s="122" t="s">
        <v>5</v>
      </c>
      <c r="B9" s="38">
        <f>C9+D9+E9+F9</f>
        <v>8975</v>
      </c>
      <c r="C9" s="18"/>
      <c r="D9" s="18"/>
      <c r="E9" s="18">
        <v>163</v>
      </c>
      <c r="F9" s="39">
        <v>8812</v>
      </c>
      <c r="G9" s="38">
        <f t="shared" ref="G9:G10" si="3">H9+I9+J9+K9</f>
        <v>892</v>
      </c>
      <c r="H9" s="18"/>
      <c r="I9" s="18">
        <v>5</v>
      </c>
      <c r="J9" s="18">
        <v>299</v>
      </c>
      <c r="K9" s="39">
        <v>588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9976</v>
      </c>
      <c r="R9" s="105"/>
      <c r="S9" s="94"/>
      <c r="T9" s="101"/>
      <c r="U9" s="5">
        <f>Q9-сентябрь!Q9</f>
        <v>-17</v>
      </c>
    </row>
    <row r="10" spans="1:21" s="6" customFormat="1" x14ac:dyDescent="0.25">
      <c r="A10" s="122" t="s">
        <v>6</v>
      </c>
      <c r="B10" s="38">
        <f>C10+D10+E10+F10</f>
        <v>6491</v>
      </c>
      <c r="C10" s="18"/>
      <c r="D10" s="18"/>
      <c r="E10" s="18">
        <v>8</v>
      </c>
      <c r="F10" s="39">
        <v>6483</v>
      </c>
      <c r="G10" s="38">
        <f t="shared" si="3"/>
        <v>940</v>
      </c>
      <c r="H10" s="18"/>
      <c r="I10" s="18"/>
      <c r="J10" s="18">
        <v>100</v>
      </c>
      <c r="K10" s="39">
        <v>840</v>
      </c>
      <c r="L10" s="38">
        <f t="shared" si="4"/>
        <v>557</v>
      </c>
      <c r="M10" s="18"/>
      <c r="N10" s="18"/>
      <c r="O10" s="18"/>
      <c r="P10" s="39">
        <v>557</v>
      </c>
      <c r="Q10" s="53">
        <f t="shared" si="1"/>
        <v>7988</v>
      </c>
      <c r="R10" s="105"/>
      <c r="S10" s="94"/>
      <c r="T10" s="101">
        <v>2</v>
      </c>
      <c r="U10" s="5">
        <f>Q10-сентябрь!Q10</f>
        <v>-29</v>
      </c>
    </row>
    <row r="11" spans="1:21" s="5" customFormat="1" x14ac:dyDescent="0.25">
      <c r="A11" s="124" t="s">
        <v>7</v>
      </c>
      <c r="B11" s="36">
        <f t="shared" ref="B11:O11" si="5">B12+B13</f>
        <v>26616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26612</v>
      </c>
      <c r="G11" s="36">
        <f t="shared" si="5"/>
        <v>2399</v>
      </c>
      <c r="H11" s="1">
        <f t="shared" si="5"/>
        <v>6</v>
      </c>
      <c r="I11" s="1">
        <f t="shared" si="5"/>
        <v>6</v>
      </c>
      <c r="J11" s="1">
        <f t="shared" si="5"/>
        <v>300</v>
      </c>
      <c r="K11" s="37">
        <f t="shared" si="5"/>
        <v>2087</v>
      </c>
      <c r="L11" s="36">
        <f t="shared" si="5"/>
        <v>559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559</v>
      </c>
      <c r="Q11" s="52">
        <f t="shared" si="1"/>
        <v>29574</v>
      </c>
      <c r="R11" s="105"/>
      <c r="S11" s="94"/>
      <c r="T11" s="101"/>
      <c r="U11" s="5">
        <f>Q11-сентябрь!Q11</f>
        <v>-13</v>
      </c>
    </row>
    <row r="12" spans="1:21" s="6" customFormat="1" x14ac:dyDescent="0.25">
      <c r="A12" s="125" t="s">
        <v>8</v>
      </c>
      <c r="B12" s="38">
        <f>C12+D12+E12+F12</f>
        <v>14186</v>
      </c>
      <c r="C12" s="18"/>
      <c r="D12" s="18"/>
      <c r="E12" s="18">
        <v>4</v>
      </c>
      <c r="F12" s="39">
        <v>14182</v>
      </c>
      <c r="G12" s="38">
        <f t="shared" ref="G12:G14" si="6">H12+I12+J12+K12</f>
        <v>1302</v>
      </c>
      <c r="H12" s="18">
        <v>5</v>
      </c>
      <c r="I12" s="18">
        <v>4</v>
      </c>
      <c r="J12" s="18">
        <v>140</v>
      </c>
      <c r="K12" s="39">
        <v>1153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15762</v>
      </c>
      <c r="R12" s="105"/>
      <c r="S12" s="94"/>
      <c r="T12" s="101"/>
      <c r="U12" s="5">
        <f>Q12-сентябрь!Q12</f>
        <v>2</v>
      </c>
    </row>
    <row r="13" spans="1:21" s="6" customFormat="1" x14ac:dyDescent="0.25">
      <c r="A13" s="125" t="s">
        <v>9</v>
      </c>
      <c r="B13" s="38">
        <f>C13+D13+E13+F13</f>
        <v>12430</v>
      </c>
      <c r="C13" s="18"/>
      <c r="D13" s="18"/>
      <c r="E13" s="18"/>
      <c r="F13" s="39">
        <v>12430</v>
      </c>
      <c r="G13" s="38">
        <f t="shared" si="6"/>
        <v>1097</v>
      </c>
      <c r="H13" s="18">
        <v>1</v>
      </c>
      <c r="I13" s="18">
        <v>2</v>
      </c>
      <c r="J13" s="18">
        <v>160</v>
      </c>
      <c r="K13" s="39">
        <v>934</v>
      </c>
      <c r="L13" s="38">
        <f t="shared" si="7"/>
        <v>285</v>
      </c>
      <c r="M13" s="18"/>
      <c r="N13" s="18"/>
      <c r="O13" s="18"/>
      <c r="P13" s="39">
        <v>285</v>
      </c>
      <c r="Q13" s="53">
        <f t="shared" si="1"/>
        <v>13812</v>
      </c>
      <c r="R13" s="105"/>
      <c r="S13" s="94"/>
      <c r="T13" s="101"/>
      <c r="U13" s="5">
        <f>Q13-сентябрь!Q13</f>
        <v>-15</v>
      </c>
    </row>
    <row r="14" spans="1:21" s="17" customFormat="1" x14ac:dyDescent="0.25">
      <c r="A14" s="124" t="s">
        <v>10</v>
      </c>
      <c r="B14" s="41">
        <f>C14+D14+E14+F14</f>
        <v>10599</v>
      </c>
      <c r="C14" s="3"/>
      <c r="D14" s="3"/>
      <c r="E14" s="3"/>
      <c r="F14" s="42">
        <v>10599</v>
      </c>
      <c r="G14" s="41">
        <f t="shared" si="6"/>
        <v>1711</v>
      </c>
      <c r="H14" s="3">
        <v>10</v>
      </c>
      <c r="I14" s="3">
        <v>6</v>
      </c>
      <c r="J14" s="3">
        <v>219</v>
      </c>
      <c r="K14" s="42">
        <v>1476</v>
      </c>
      <c r="L14" s="41">
        <f t="shared" si="7"/>
        <v>591</v>
      </c>
      <c r="M14" s="3"/>
      <c r="N14" s="3"/>
      <c r="O14" s="3"/>
      <c r="P14" s="42">
        <v>591</v>
      </c>
      <c r="Q14" s="54">
        <f t="shared" si="1"/>
        <v>12901</v>
      </c>
      <c r="R14" s="108"/>
      <c r="S14" s="94"/>
      <c r="T14" s="109"/>
      <c r="U14" s="5">
        <f>Q14-сентябрь!Q14</f>
        <v>16</v>
      </c>
    </row>
    <row r="15" spans="1:21" s="5" customFormat="1" x14ac:dyDescent="0.25">
      <c r="A15" s="123" t="s">
        <v>11</v>
      </c>
      <c r="B15" s="36">
        <f t="shared" ref="B15:P15" si="8">B16+B17</f>
        <v>15859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15859</v>
      </c>
      <c r="G15" s="36">
        <f t="shared" si="8"/>
        <v>1944</v>
      </c>
      <c r="H15" s="1">
        <f t="shared" si="8"/>
        <v>8</v>
      </c>
      <c r="I15" s="1">
        <f t="shared" si="8"/>
        <v>2</v>
      </c>
      <c r="J15" s="1">
        <f t="shared" si="8"/>
        <v>226</v>
      </c>
      <c r="K15" s="37">
        <f t="shared" si="8"/>
        <v>1708</v>
      </c>
      <c r="L15" s="36">
        <f t="shared" si="8"/>
        <v>664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664</v>
      </c>
      <c r="Q15" s="52">
        <f t="shared" si="1"/>
        <v>18467</v>
      </c>
      <c r="R15" s="105"/>
      <c r="S15" s="94"/>
      <c r="T15" s="101"/>
      <c r="U15" s="5">
        <f>Q15-сентябрь!Q15</f>
        <v>-13</v>
      </c>
    </row>
    <row r="16" spans="1:21" s="6" customFormat="1" x14ac:dyDescent="0.25">
      <c r="A16" s="122" t="s">
        <v>12</v>
      </c>
      <c r="B16" s="38">
        <f>C16+D16+E16+F16</f>
        <v>2976</v>
      </c>
      <c r="C16" s="18"/>
      <c r="D16" s="18"/>
      <c r="E16" s="18"/>
      <c r="F16" s="39">
        <v>2976</v>
      </c>
      <c r="G16" s="38">
        <f t="shared" ref="G16:G20" si="9">H16+I16+J16+K16</f>
        <v>689</v>
      </c>
      <c r="H16" s="18">
        <v>1</v>
      </c>
      <c r="I16" s="18"/>
      <c r="J16" s="18">
        <v>121</v>
      </c>
      <c r="K16" s="39">
        <v>567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4017</v>
      </c>
      <c r="R16" s="105"/>
      <c r="S16" s="94"/>
      <c r="T16" s="101"/>
      <c r="U16" s="5">
        <f>Q16-сентябрь!Q16</f>
        <v>-1</v>
      </c>
    </row>
    <row r="17" spans="1:21" s="6" customFormat="1" x14ac:dyDescent="0.25">
      <c r="A17" s="125" t="s">
        <v>13</v>
      </c>
      <c r="B17" s="38">
        <f>C17+D17+E17+F17</f>
        <v>12883</v>
      </c>
      <c r="C17" s="18"/>
      <c r="D17" s="18"/>
      <c r="E17" s="18"/>
      <c r="F17" s="39">
        <v>12883</v>
      </c>
      <c r="G17" s="38">
        <f t="shared" si="9"/>
        <v>1255</v>
      </c>
      <c r="H17" s="18">
        <v>7</v>
      </c>
      <c r="I17" s="18">
        <v>2</v>
      </c>
      <c r="J17" s="18">
        <v>105</v>
      </c>
      <c r="K17" s="39">
        <v>1141</v>
      </c>
      <c r="L17" s="38">
        <f t="shared" si="10"/>
        <v>312</v>
      </c>
      <c r="M17" s="18"/>
      <c r="N17" s="18"/>
      <c r="O17" s="18"/>
      <c r="P17" s="39">
        <v>312</v>
      </c>
      <c r="Q17" s="53">
        <f t="shared" si="1"/>
        <v>14450</v>
      </c>
      <c r="R17" s="105"/>
      <c r="S17" s="94"/>
      <c r="T17" s="101"/>
      <c r="U17" s="5">
        <f>Q17-сентябрь!Q17</f>
        <v>-12</v>
      </c>
    </row>
    <row r="18" spans="1:21" s="7" customFormat="1" x14ac:dyDescent="0.25">
      <c r="A18" s="124" t="s">
        <v>14</v>
      </c>
      <c r="B18" s="41">
        <f t="shared" ref="B18:B22" si="11">C18+D18+E18+F18</f>
        <v>17757</v>
      </c>
      <c r="C18" s="1"/>
      <c r="D18" s="1"/>
      <c r="E18" s="1"/>
      <c r="F18" s="37">
        <v>17757</v>
      </c>
      <c r="G18" s="41">
        <f t="shared" si="9"/>
        <v>1949</v>
      </c>
      <c r="H18" s="1">
        <v>16</v>
      </c>
      <c r="I18" s="1">
        <v>4</v>
      </c>
      <c r="J18" s="1">
        <v>368</v>
      </c>
      <c r="K18" s="37">
        <v>1561</v>
      </c>
      <c r="L18" s="41">
        <f t="shared" si="10"/>
        <v>143</v>
      </c>
      <c r="M18" s="1"/>
      <c r="N18" s="1"/>
      <c r="O18" s="1"/>
      <c r="P18" s="37">
        <v>143</v>
      </c>
      <c r="Q18" s="54">
        <f t="shared" si="1"/>
        <v>19849</v>
      </c>
      <c r="R18" s="105"/>
      <c r="S18" s="94"/>
      <c r="T18" s="110"/>
      <c r="U18" s="5">
        <f>Q18-сентябрь!Q18</f>
        <v>-22</v>
      </c>
    </row>
    <row r="19" spans="1:21" s="17" customFormat="1" x14ac:dyDescent="0.25">
      <c r="A19" s="124" t="s">
        <v>15</v>
      </c>
      <c r="B19" s="41">
        <f t="shared" si="11"/>
        <v>14351</v>
      </c>
      <c r="C19" s="3"/>
      <c r="D19" s="3"/>
      <c r="E19" s="3"/>
      <c r="F19" s="42">
        <v>14351</v>
      </c>
      <c r="G19" s="41">
        <f t="shared" si="9"/>
        <v>1368</v>
      </c>
      <c r="H19" s="3"/>
      <c r="I19" s="3">
        <v>6</v>
      </c>
      <c r="J19" s="3">
        <v>499</v>
      </c>
      <c r="K19" s="42">
        <v>863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16460</v>
      </c>
      <c r="R19" s="108"/>
      <c r="S19" s="94"/>
      <c r="T19" s="109"/>
      <c r="U19" s="5">
        <f>Q19-сентябрь!Q19</f>
        <v>12</v>
      </c>
    </row>
    <row r="20" spans="1:21" s="7" customFormat="1" x14ac:dyDescent="0.25">
      <c r="A20" s="123" t="s">
        <v>16</v>
      </c>
      <c r="B20" s="41">
        <f t="shared" si="11"/>
        <v>13008</v>
      </c>
      <c r="C20" s="3"/>
      <c r="D20" s="3"/>
      <c r="E20" s="3">
        <v>2</v>
      </c>
      <c r="F20" s="42">
        <v>13006</v>
      </c>
      <c r="G20" s="41">
        <f t="shared" si="9"/>
        <v>1076</v>
      </c>
      <c r="H20" s="1">
        <v>6</v>
      </c>
      <c r="I20" s="1">
        <v>3</v>
      </c>
      <c r="J20" s="1">
        <v>104</v>
      </c>
      <c r="K20" s="37">
        <v>963</v>
      </c>
      <c r="L20" s="41">
        <f t="shared" si="10"/>
        <v>280</v>
      </c>
      <c r="M20" s="1"/>
      <c r="N20" s="1"/>
      <c r="O20" s="1"/>
      <c r="P20" s="37">
        <v>280</v>
      </c>
      <c r="Q20" s="54">
        <f t="shared" si="1"/>
        <v>14364</v>
      </c>
      <c r="R20" s="111"/>
      <c r="S20" s="94"/>
      <c r="T20" s="110"/>
      <c r="U20" s="5">
        <f>Q20-сентябрь!Q20</f>
        <v>-8</v>
      </c>
    </row>
    <row r="21" spans="1:21" s="7" customFormat="1" x14ac:dyDescent="0.25">
      <c r="A21" s="123" t="s">
        <v>17</v>
      </c>
      <c r="B21" s="41">
        <f t="shared" si="11"/>
        <v>4634</v>
      </c>
      <c r="C21" s="1"/>
      <c r="D21" s="1"/>
      <c r="E21" s="1"/>
      <c r="F21" s="37">
        <v>4634</v>
      </c>
      <c r="G21" s="41">
        <f>H21+I21+J21+K21</f>
        <v>580</v>
      </c>
      <c r="H21" s="1">
        <v>5</v>
      </c>
      <c r="I21" s="1"/>
      <c r="J21" s="1">
        <v>89</v>
      </c>
      <c r="K21" s="37">
        <v>486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5475</v>
      </c>
      <c r="R21" s="111"/>
      <c r="S21" s="94"/>
      <c r="T21" s="110"/>
      <c r="U21" s="5">
        <f>Q21-сентябрь!Q21</f>
        <v>3</v>
      </c>
    </row>
    <row r="22" spans="1:21" s="7" customFormat="1" x14ac:dyDescent="0.25">
      <c r="A22" s="123" t="s">
        <v>18</v>
      </c>
      <c r="B22" s="41">
        <f t="shared" si="11"/>
        <v>954</v>
      </c>
      <c r="C22" s="1"/>
      <c r="D22" s="1"/>
      <c r="E22" s="1"/>
      <c r="F22" s="37">
        <v>954</v>
      </c>
      <c r="G22" s="41">
        <f t="shared" ref="G22" si="12">H22+I22+J22+K22</f>
        <v>195</v>
      </c>
      <c r="H22" s="1">
        <v>6</v>
      </c>
      <c r="I22" s="1">
        <v>4</v>
      </c>
      <c r="J22" s="1">
        <v>25</v>
      </c>
      <c r="K22" s="37">
        <v>160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1228</v>
      </c>
      <c r="R22" s="111"/>
      <c r="S22" s="94"/>
      <c r="T22" s="110"/>
      <c r="U22" s="5">
        <f>Q22-сентябрь!Q22</f>
        <v>-3</v>
      </c>
    </row>
    <row r="23" spans="1:21" ht="16.5" thickBot="1" x14ac:dyDescent="0.3">
      <c r="A23" s="126" t="s">
        <v>24</v>
      </c>
      <c r="B23" s="43">
        <f>B5+B8+B11+B14+B15+B18+B19+B20+B21+B22</f>
        <v>138102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179</v>
      </c>
      <c r="F23" s="45">
        <f t="shared" si="14"/>
        <v>137923</v>
      </c>
      <c r="G23" s="43">
        <f t="shared" si="14"/>
        <v>18187</v>
      </c>
      <c r="H23" s="44">
        <f t="shared" si="14"/>
        <v>59</v>
      </c>
      <c r="I23" s="44">
        <f t="shared" si="14"/>
        <v>74</v>
      </c>
      <c r="J23" s="44">
        <f t="shared" si="14"/>
        <v>3440</v>
      </c>
      <c r="K23" s="45">
        <f t="shared" si="14"/>
        <v>14614</v>
      </c>
      <c r="L23" s="43">
        <f t="shared" si="14"/>
        <v>7232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7232</v>
      </c>
      <c r="Q23" s="55">
        <f>G23+B23+L23</f>
        <v>163521</v>
      </c>
      <c r="R23" s="112"/>
      <c r="S23" s="113"/>
      <c r="T23" s="114"/>
      <c r="U23" s="5">
        <f>Q23-сентябрь!Q23</f>
        <v>-65</v>
      </c>
    </row>
    <row r="24" spans="1:21" x14ac:dyDescent="0.25">
      <c r="B24"/>
      <c r="Q24" s="93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83" priority="12" operator="equal">
      <formula>0</formula>
    </cfRule>
  </conditionalFormatting>
  <conditionalFormatting sqref="Q5:Q12 Q19:Q21 Q23 Q14:Q17">
    <cfRule type="cellIs" dxfId="82" priority="11" operator="equal">
      <formula>0</formula>
    </cfRule>
  </conditionalFormatting>
  <conditionalFormatting sqref="L5:L12 L19:L21 L23 L14:L17">
    <cfRule type="cellIs" dxfId="81" priority="10" operator="equal">
      <formula>0</formula>
    </cfRule>
  </conditionalFormatting>
  <conditionalFormatting sqref="B18 G18">
    <cfRule type="cellIs" dxfId="80" priority="9" operator="equal">
      <formula>0</formula>
    </cfRule>
  </conditionalFormatting>
  <conditionalFormatting sqref="Q18">
    <cfRule type="cellIs" dxfId="79" priority="8" operator="equal">
      <formula>0</formula>
    </cfRule>
  </conditionalFormatting>
  <conditionalFormatting sqref="L18">
    <cfRule type="cellIs" dxfId="78" priority="7" operator="equal">
      <formula>0</formula>
    </cfRule>
  </conditionalFormatting>
  <conditionalFormatting sqref="B22 G22">
    <cfRule type="cellIs" dxfId="77" priority="6" operator="equal">
      <formula>0</formula>
    </cfRule>
  </conditionalFormatting>
  <conditionalFormatting sqref="Q22">
    <cfRule type="cellIs" dxfId="76" priority="5" operator="equal">
      <formula>0</formula>
    </cfRule>
  </conditionalFormatting>
  <conditionalFormatting sqref="L22">
    <cfRule type="cellIs" dxfId="75" priority="4" operator="equal">
      <formula>0</formula>
    </cfRule>
  </conditionalFormatting>
  <conditionalFormatting sqref="B13 G13">
    <cfRule type="cellIs" dxfId="74" priority="3" operator="equal">
      <formula>0</formula>
    </cfRule>
  </conditionalFormatting>
  <conditionalFormatting sqref="Q13">
    <cfRule type="cellIs" dxfId="73" priority="2" operator="equal">
      <formula>0</formula>
    </cfRule>
  </conditionalFormatting>
  <conditionalFormatting sqref="L13">
    <cfRule type="cellIs" dxfId="72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L29" sqref="L29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18873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18871</v>
      </c>
      <c r="G5" s="84">
        <f t="shared" si="0"/>
        <v>5149</v>
      </c>
      <c r="H5" s="85">
        <f t="shared" si="0"/>
        <v>2</v>
      </c>
      <c r="I5" s="85">
        <f t="shared" si="0"/>
        <v>39</v>
      </c>
      <c r="J5" s="85">
        <f t="shared" si="0"/>
        <v>1208</v>
      </c>
      <c r="K5" s="86">
        <f t="shared" si="0"/>
        <v>3900</v>
      </c>
      <c r="L5" s="84">
        <f t="shared" si="0"/>
        <v>3251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3251</v>
      </c>
      <c r="Q5" s="127">
        <f>G5+B5+L5</f>
        <v>27273</v>
      </c>
      <c r="R5" s="131"/>
      <c r="S5" s="134"/>
      <c r="T5" s="135"/>
      <c r="U5" s="5">
        <f>Q5-октябрь!Q5</f>
        <v>34</v>
      </c>
    </row>
    <row r="6" spans="1:21" s="6" customFormat="1" x14ac:dyDescent="0.25">
      <c r="A6" s="122" t="s">
        <v>2</v>
      </c>
      <c r="B6" s="38">
        <f>C6+D6+E6+F6</f>
        <v>7982</v>
      </c>
      <c r="C6" s="18"/>
      <c r="D6" s="18"/>
      <c r="E6" s="18">
        <v>2</v>
      </c>
      <c r="F6" s="39">
        <v>7980</v>
      </c>
      <c r="G6" s="38">
        <f>H6+I6+J6+K6</f>
        <v>3636</v>
      </c>
      <c r="H6" s="18">
        <v>1</v>
      </c>
      <c r="I6" s="18">
        <v>30</v>
      </c>
      <c r="J6" s="18">
        <v>1076</v>
      </c>
      <c r="K6" s="39">
        <v>2529</v>
      </c>
      <c r="L6" s="38">
        <f>M6+N6+O6+P6</f>
        <v>2373</v>
      </c>
      <c r="M6" s="18"/>
      <c r="N6" s="18"/>
      <c r="O6" s="18"/>
      <c r="P6" s="39">
        <v>2373</v>
      </c>
      <c r="Q6" s="53">
        <f>G6+B6+L6</f>
        <v>13991</v>
      </c>
      <c r="R6" s="105"/>
      <c r="S6" s="94"/>
      <c r="T6" s="101"/>
      <c r="U6" s="5">
        <f>Q6-октябрь!Q6</f>
        <v>-1</v>
      </c>
    </row>
    <row r="7" spans="1:21" s="16" customFormat="1" x14ac:dyDescent="0.25">
      <c r="A7" s="122" t="s">
        <v>3</v>
      </c>
      <c r="B7" s="38">
        <f>C7+D7+E7+F7</f>
        <v>10891</v>
      </c>
      <c r="C7" s="4"/>
      <c r="D7" s="4"/>
      <c r="E7" s="4"/>
      <c r="F7" s="40">
        <v>10891</v>
      </c>
      <c r="G7" s="38">
        <f>H7+I7+J7+K7</f>
        <v>1513</v>
      </c>
      <c r="H7" s="4">
        <v>1</v>
      </c>
      <c r="I7" s="4">
        <v>9</v>
      </c>
      <c r="J7" s="4">
        <v>132</v>
      </c>
      <c r="K7" s="40">
        <v>1371</v>
      </c>
      <c r="L7" s="38">
        <f>M7+N7+O7+P7</f>
        <v>878</v>
      </c>
      <c r="M7" s="4"/>
      <c r="N7" s="4"/>
      <c r="O7" s="4"/>
      <c r="P7" s="40">
        <v>878</v>
      </c>
      <c r="Q7" s="53">
        <f t="shared" ref="Q7:Q22" si="1">G7+B7+L7</f>
        <v>13282</v>
      </c>
      <c r="R7" s="106"/>
      <c r="S7" s="94"/>
      <c r="T7" s="107"/>
      <c r="U7" s="5">
        <f>Q7-октябрь!Q7</f>
        <v>35</v>
      </c>
    </row>
    <row r="8" spans="1:21" s="5" customFormat="1" x14ac:dyDescent="0.25">
      <c r="A8" s="123" t="s">
        <v>4</v>
      </c>
      <c r="B8" s="36">
        <f>B9+B10</f>
        <v>15326</v>
      </c>
      <c r="C8" s="1">
        <f t="shared" ref="C8:P8" si="2">C9+C10</f>
        <v>0</v>
      </c>
      <c r="D8" s="1">
        <f t="shared" si="2"/>
        <v>0</v>
      </c>
      <c r="E8" s="1">
        <f t="shared" si="2"/>
        <v>171</v>
      </c>
      <c r="F8" s="37">
        <f t="shared" si="2"/>
        <v>15155</v>
      </c>
      <c r="G8" s="36">
        <f t="shared" si="2"/>
        <v>1825</v>
      </c>
      <c r="H8" s="1">
        <f t="shared" si="2"/>
        <v>0</v>
      </c>
      <c r="I8" s="1">
        <f t="shared" si="2"/>
        <v>5</v>
      </c>
      <c r="J8" s="1">
        <f t="shared" si="2"/>
        <v>403</v>
      </c>
      <c r="K8" s="37">
        <f t="shared" si="2"/>
        <v>1417</v>
      </c>
      <c r="L8" s="36">
        <f t="shared" si="2"/>
        <v>666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666</v>
      </c>
      <c r="Q8" s="52">
        <f t="shared" si="1"/>
        <v>17817</v>
      </c>
      <c r="R8" s="105"/>
      <c r="S8" s="94"/>
      <c r="T8" s="101"/>
      <c r="U8" s="5">
        <f>Q8-октябрь!Q8</f>
        <v>-147</v>
      </c>
    </row>
    <row r="9" spans="1:21" s="6" customFormat="1" x14ac:dyDescent="0.25">
      <c r="A9" s="122" t="s">
        <v>5</v>
      </c>
      <c r="B9" s="38">
        <f>C9+D9+E9+F9</f>
        <v>8898</v>
      </c>
      <c r="C9" s="18"/>
      <c r="D9" s="18"/>
      <c r="E9" s="18">
        <v>163</v>
      </c>
      <c r="F9" s="39">
        <v>8735</v>
      </c>
      <c r="G9" s="38">
        <f t="shared" ref="G9:G10" si="3">H9+I9+J9+K9</f>
        <v>891</v>
      </c>
      <c r="H9" s="18"/>
      <c r="I9" s="18">
        <v>5</v>
      </c>
      <c r="J9" s="18">
        <v>302</v>
      </c>
      <c r="K9" s="39">
        <v>584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9898</v>
      </c>
      <c r="R9" s="105"/>
      <c r="S9" s="94"/>
      <c r="T9" s="101"/>
      <c r="U9" s="5">
        <f>Q9-октябрь!Q9</f>
        <v>-78</v>
      </c>
    </row>
    <row r="10" spans="1:21" s="6" customFormat="1" x14ac:dyDescent="0.25">
      <c r="A10" s="122" t="s">
        <v>6</v>
      </c>
      <c r="B10" s="38">
        <f>C10+D10+E10+F10</f>
        <v>6428</v>
      </c>
      <c r="C10" s="18"/>
      <c r="D10" s="18"/>
      <c r="E10" s="18">
        <v>8</v>
      </c>
      <c r="F10" s="39">
        <v>6420</v>
      </c>
      <c r="G10" s="38">
        <f t="shared" si="3"/>
        <v>934</v>
      </c>
      <c r="H10" s="18"/>
      <c r="I10" s="18"/>
      <c r="J10" s="18">
        <v>101</v>
      </c>
      <c r="K10" s="39">
        <v>833</v>
      </c>
      <c r="L10" s="38">
        <f t="shared" si="4"/>
        <v>557</v>
      </c>
      <c r="M10" s="18"/>
      <c r="N10" s="18"/>
      <c r="O10" s="18"/>
      <c r="P10" s="39">
        <v>557</v>
      </c>
      <c r="Q10" s="53">
        <f t="shared" si="1"/>
        <v>7919</v>
      </c>
      <c r="R10" s="105"/>
      <c r="S10" s="94"/>
      <c r="T10" s="101"/>
      <c r="U10" s="5">
        <f>Q10-октябрь!Q10</f>
        <v>-69</v>
      </c>
    </row>
    <row r="11" spans="1:21" s="5" customFormat="1" x14ac:dyDescent="0.25">
      <c r="A11" s="124" t="s">
        <v>7</v>
      </c>
      <c r="B11" s="36">
        <f t="shared" ref="B11:O11" si="5">B12+B13</f>
        <v>26598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26594</v>
      </c>
      <c r="G11" s="36">
        <f t="shared" si="5"/>
        <v>2403</v>
      </c>
      <c r="H11" s="1">
        <f t="shared" si="5"/>
        <v>6</v>
      </c>
      <c r="I11" s="1">
        <f t="shared" si="5"/>
        <v>6</v>
      </c>
      <c r="J11" s="1">
        <f t="shared" si="5"/>
        <v>299</v>
      </c>
      <c r="K11" s="37">
        <f t="shared" si="5"/>
        <v>2092</v>
      </c>
      <c r="L11" s="36">
        <f t="shared" si="5"/>
        <v>558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558</v>
      </c>
      <c r="Q11" s="52">
        <f t="shared" si="1"/>
        <v>29559</v>
      </c>
      <c r="R11" s="105"/>
      <c r="S11" s="94"/>
      <c r="T11" s="101"/>
      <c r="U11" s="5">
        <f>Q11-октябрь!Q11</f>
        <v>-15</v>
      </c>
    </row>
    <row r="12" spans="1:21" s="6" customFormat="1" x14ac:dyDescent="0.25">
      <c r="A12" s="125" t="s">
        <v>8</v>
      </c>
      <c r="B12" s="38">
        <f>C12+D12+E12+F12</f>
        <v>14201</v>
      </c>
      <c r="C12" s="18"/>
      <c r="D12" s="18"/>
      <c r="E12" s="18">
        <v>4</v>
      </c>
      <c r="F12" s="39">
        <v>14197</v>
      </c>
      <c r="G12" s="38">
        <f t="shared" ref="G12:G14" si="6">H12+I12+J12+K12</f>
        <v>1302</v>
      </c>
      <c r="H12" s="18">
        <v>5</v>
      </c>
      <c r="I12" s="18">
        <v>4</v>
      </c>
      <c r="J12" s="18">
        <v>140</v>
      </c>
      <c r="K12" s="39">
        <v>1153</v>
      </c>
      <c r="L12" s="38">
        <f t="shared" ref="L12:L14" si="7">M12+N12+O12+P12</f>
        <v>273</v>
      </c>
      <c r="M12" s="18"/>
      <c r="N12" s="18"/>
      <c r="O12" s="18"/>
      <c r="P12" s="39">
        <v>273</v>
      </c>
      <c r="Q12" s="53">
        <f t="shared" si="1"/>
        <v>15776</v>
      </c>
      <c r="R12" s="105"/>
      <c r="S12" s="94"/>
      <c r="T12" s="101"/>
      <c r="U12" s="5">
        <f>Q12-октябрь!Q12</f>
        <v>14</v>
      </c>
    </row>
    <row r="13" spans="1:21" s="6" customFormat="1" x14ac:dyDescent="0.25">
      <c r="A13" s="125" t="s">
        <v>9</v>
      </c>
      <c r="B13" s="38">
        <f>C13+D13+E13+F13</f>
        <v>12397</v>
      </c>
      <c r="C13" s="18"/>
      <c r="D13" s="18"/>
      <c r="E13" s="18"/>
      <c r="F13" s="39">
        <v>12397</v>
      </c>
      <c r="G13" s="38">
        <f t="shared" si="6"/>
        <v>1101</v>
      </c>
      <c r="H13" s="18">
        <v>1</v>
      </c>
      <c r="I13" s="18">
        <v>2</v>
      </c>
      <c r="J13" s="18">
        <v>159</v>
      </c>
      <c r="K13" s="39">
        <v>939</v>
      </c>
      <c r="L13" s="38">
        <f t="shared" si="7"/>
        <v>285</v>
      </c>
      <c r="M13" s="18"/>
      <c r="N13" s="18"/>
      <c r="O13" s="18"/>
      <c r="P13" s="39">
        <v>285</v>
      </c>
      <c r="Q13" s="53">
        <f t="shared" si="1"/>
        <v>13783</v>
      </c>
      <c r="R13" s="105"/>
      <c r="S13" s="94"/>
      <c r="T13" s="101"/>
      <c r="U13" s="5">
        <f>Q13-октябрь!Q13</f>
        <v>-29</v>
      </c>
    </row>
    <row r="14" spans="1:21" s="17" customFormat="1" x14ac:dyDescent="0.25">
      <c r="A14" s="124" t="s">
        <v>10</v>
      </c>
      <c r="B14" s="41">
        <f>C14+D14+E14+F14</f>
        <v>10580</v>
      </c>
      <c r="C14" s="3"/>
      <c r="D14" s="3"/>
      <c r="E14" s="3"/>
      <c r="F14" s="42">
        <v>10580</v>
      </c>
      <c r="G14" s="41">
        <f t="shared" si="6"/>
        <v>1734</v>
      </c>
      <c r="H14" s="3">
        <v>10</v>
      </c>
      <c r="I14" s="3">
        <v>7</v>
      </c>
      <c r="J14" s="3">
        <v>226</v>
      </c>
      <c r="K14" s="42">
        <v>1491</v>
      </c>
      <c r="L14" s="41">
        <f t="shared" si="7"/>
        <v>591</v>
      </c>
      <c r="M14" s="3"/>
      <c r="N14" s="3"/>
      <c r="O14" s="3"/>
      <c r="P14" s="42">
        <v>591</v>
      </c>
      <c r="Q14" s="54">
        <f t="shared" si="1"/>
        <v>12905</v>
      </c>
      <c r="R14" s="108"/>
      <c r="S14" s="94"/>
      <c r="T14" s="109"/>
      <c r="U14" s="5">
        <f>Q14-октябрь!Q14</f>
        <v>4</v>
      </c>
    </row>
    <row r="15" spans="1:21" s="5" customFormat="1" x14ac:dyDescent="0.25">
      <c r="A15" s="123" t="s">
        <v>11</v>
      </c>
      <c r="B15" s="36">
        <f t="shared" ref="B15:P15" si="8">B16+B17</f>
        <v>15928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37">
        <f t="shared" si="8"/>
        <v>15927</v>
      </c>
      <c r="G15" s="36">
        <f t="shared" si="8"/>
        <v>1869</v>
      </c>
      <c r="H15" s="1">
        <f t="shared" si="8"/>
        <v>8</v>
      </c>
      <c r="I15" s="1">
        <f t="shared" si="8"/>
        <v>2</v>
      </c>
      <c r="J15" s="1">
        <f t="shared" si="8"/>
        <v>225</v>
      </c>
      <c r="K15" s="37">
        <f>K16+K17</f>
        <v>1634</v>
      </c>
      <c r="L15" s="36">
        <f t="shared" si="8"/>
        <v>664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664</v>
      </c>
      <c r="Q15" s="52">
        <f t="shared" si="1"/>
        <v>18461</v>
      </c>
      <c r="R15" s="105"/>
      <c r="S15" s="94"/>
      <c r="T15" s="101"/>
      <c r="U15" s="5">
        <f>Q15-октябрь!Q15</f>
        <v>-6</v>
      </c>
    </row>
    <row r="16" spans="1:21" s="6" customFormat="1" x14ac:dyDescent="0.25">
      <c r="A16" s="122" t="s">
        <v>12</v>
      </c>
      <c r="B16" s="38">
        <f>C16+D16+E16+F16</f>
        <v>2987</v>
      </c>
      <c r="C16" s="18"/>
      <c r="D16" s="18"/>
      <c r="E16" s="18">
        <v>1</v>
      </c>
      <c r="F16" s="39">
        <v>2986</v>
      </c>
      <c r="G16" s="38">
        <f t="shared" ref="G16:G20" si="9">H16+I16+J16+K16</f>
        <v>678</v>
      </c>
      <c r="H16" s="18">
        <v>1</v>
      </c>
      <c r="I16" s="18"/>
      <c r="J16" s="18">
        <v>120</v>
      </c>
      <c r="K16" s="39">
        <v>557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4017</v>
      </c>
      <c r="R16" s="105"/>
      <c r="S16" s="94"/>
      <c r="T16" s="101"/>
      <c r="U16" s="5">
        <f>Q16-октябрь!Q16</f>
        <v>0</v>
      </c>
    </row>
    <row r="17" spans="1:21" s="6" customFormat="1" x14ac:dyDescent="0.25">
      <c r="A17" s="125" t="s">
        <v>13</v>
      </c>
      <c r="B17" s="38">
        <f>C17+D17+E17+F17</f>
        <v>12941</v>
      </c>
      <c r="C17" s="18"/>
      <c r="D17" s="18"/>
      <c r="E17" s="18"/>
      <c r="F17" s="39">
        <v>12941</v>
      </c>
      <c r="G17" s="38">
        <f t="shared" si="9"/>
        <v>1191</v>
      </c>
      <c r="H17" s="18">
        <v>7</v>
      </c>
      <c r="I17" s="18">
        <v>2</v>
      </c>
      <c r="J17" s="18">
        <v>105</v>
      </c>
      <c r="K17" s="39">
        <v>1077</v>
      </c>
      <c r="L17" s="38">
        <f t="shared" si="10"/>
        <v>312</v>
      </c>
      <c r="M17" s="18"/>
      <c r="N17" s="18"/>
      <c r="O17" s="18"/>
      <c r="P17" s="39">
        <v>312</v>
      </c>
      <c r="Q17" s="53">
        <f t="shared" si="1"/>
        <v>14444</v>
      </c>
      <c r="R17" s="105"/>
      <c r="S17" s="94"/>
      <c r="T17" s="101"/>
      <c r="U17" s="5">
        <f>Q17-октябрь!Q17</f>
        <v>-6</v>
      </c>
    </row>
    <row r="18" spans="1:21" s="7" customFormat="1" x14ac:dyDescent="0.25">
      <c r="A18" s="124" t="s">
        <v>14</v>
      </c>
      <c r="B18" s="41">
        <f t="shared" ref="B18:B22" si="11">C18+D18+E18+F18</f>
        <v>17750</v>
      </c>
      <c r="C18" s="1"/>
      <c r="D18" s="1"/>
      <c r="E18" s="1"/>
      <c r="F18" s="37">
        <v>17750</v>
      </c>
      <c r="G18" s="41">
        <f t="shared" si="9"/>
        <v>1952</v>
      </c>
      <c r="H18" s="1">
        <v>16</v>
      </c>
      <c r="I18" s="1">
        <v>4</v>
      </c>
      <c r="J18" s="1">
        <v>369</v>
      </c>
      <c r="K18" s="37">
        <v>1563</v>
      </c>
      <c r="L18" s="41">
        <f t="shared" si="10"/>
        <v>143</v>
      </c>
      <c r="M18" s="1"/>
      <c r="N18" s="1"/>
      <c r="O18" s="1"/>
      <c r="P18" s="37">
        <v>143</v>
      </c>
      <c r="Q18" s="54">
        <f t="shared" si="1"/>
        <v>19845</v>
      </c>
      <c r="R18" s="105"/>
      <c r="S18" s="94"/>
      <c r="T18" s="110"/>
      <c r="U18" s="5">
        <f>Q18-октябрь!Q18</f>
        <v>-4</v>
      </c>
    </row>
    <row r="19" spans="1:21" s="17" customFormat="1" x14ac:dyDescent="0.25">
      <c r="A19" s="124" t="s">
        <v>15</v>
      </c>
      <c r="B19" s="41">
        <f t="shared" si="11"/>
        <v>14368</v>
      </c>
      <c r="C19" s="3"/>
      <c r="D19" s="3"/>
      <c r="E19" s="3"/>
      <c r="F19" s="42">
        <v>14368</v>
      </c>
      <c r="G19" s="41">
        <f t="shared" si="9"/>
        <v>1369</v>
      </c>
      <c r="H19" s="3"/>
      <c r="I19" s="3">
        <v>6</v>
      </c>
      <c r="J19" s="3">
        <v>502</v>
      </c>
      <c r="K19" s="42">
        <v>861</v>
      </c>
      <c r="L19" s="41">
        <f t="shared" si="10"/>
        <v>740</v>
      </c>
      <c r="M19" s="3"/>
      <c r="N19" s="3"/>
      <c r="O19" s="3"/>
      <c r="P19" s="42">
        <v>740</v>
      </c>
      <c r="Q19" s="54">
        <f t="shared" si="1"/>
        <v>16477</v>
      </c>
      <c r="R19" s="108"/>
      <c r="S19" s="94"/>
      <c r="T19" s="109"/>
      <c r="U19" s="5">
        <f>Q19-октябрь!Q19</f>
        <v>17</v>
      </c>
    </row>
    <row r="20" spans="1:21" s="7" customFormat="1" x14ac:dyDescent="0.25">
      <c r="A20" s="123" t="s">
        <v>16</v>
      </c>
      <c r="B20" s="41">
        <f t="shared" si="11"/>
        <v>12973</v>
      </c>
      <c r="C20" s="3"/>
      <c r="D20" s="3"/>
      <c r="E20" s="3">
        <v>2</v>
      </c>
      <c r="F20" s="42">
        <v>12971</v>
      </c>
      <c r="G20" s="41">
        <f t="shared" si="9"/>
        <v>1075</v>
      </c>
      <c r="H20" s="1">
        <v>6</v>
      </c>
      <c r="I20" s="1">
        <v>3</v>
      </c>
      <c r="J20" s="1">
        <v>104</v>
      </c>
      <c r="K20" s="37">
        <v>962</v>
      </c>
      <c r="L20" s="41">
        <f t="shared" si="10"/>
        <v>280</v>
      </c>
      <c r="M20" s="1"/>
      <c r="N20" s="1"/>
      <c r="O20" s="1"/>
      <c r="P20" s="37">
        <v>280</v>
      </c>
      <c r="Q20" s="54">
        <f t="shared" si="1"/>
        <v>14328</v>
      </c>
      <c r="R20" s="111"/>
      <c r="S20" s="94"/>
      <c r="T20" s="110"/>
      <c r="U20" s="5">
        <f>Q20-октябрь!Q20</f>
        <v>-36</v>
      </c>
    </row>
    <row r="21" spans="1:21" s="7" customFormat="1" x14ac:dyDescent="0.25">
      <c r="A21" s="123" t="s">
        <v>17</v>
      </c>
      <c r="B21" s="41">
        <f t="shared" si="11"/>
        <v>4633</v>
      </c>
      <c r="C21" s="1"/>
      <c r="D21" s="1"/>
      <c r="E21" s="1"/>
      <c r="F21" s="37">
        <v>4633</v>
      </c>
      <c r="G21" s="41">
        <f>H21+I21+J21+K21</f>
        <v>590</v>
      </c>
      <c r="H21" s="1">
        <v>5</v>
      </c>
      <c r="I21" s="1"/>
      <c r="J21" s="1">
        <v>89</v>
      </c>
      <c r="K21" s="37">
        <v>496</v>
      </c>
      <c r="L21" s="41">
        <f>M21+N21+O21+P21</f>
        <v>262</v>
      </c>
      <c r="M21" s="1"/>
      <c r="N21" s="1"/>
      <c r="O21" s="1"/>
      <c r="P21" s="37">
        <v>262</v>
      </c>
      <c r="Q21" s="54">
        <f t="shared" si="1"/>
        <v>5485</v>
      </c>
      <c r="R21" s="111"/>
      <c r="S21" s="94"/>
      <c r="T21" s="110"/>
      <c r="U21" s="5">
        <f>Q21-октябрь!Q21</f>
        <v>10</v>
      </c>
    </row>
    <row r="22" spans="1:21" s="7" customFormat="1" x14ac:dyDescent="0.25">
      <c r="A22" s="123" t="s">
        <v>18</v>
      </c>
      <c r="B22" s="41">
        <f t="shared" si="11"/>
        <v>956</v>
      </c>
      <c r="C22" s="1"/>
      <c r="D22" s="1"/>
      <c r="E22" s="1"/>
      <c r="F22" s="37">
        <v>956</v>
      </c>
      <c r="G22" s="41">
        <f t="shared" ref="G22" si="12">H22+I22+J22+K22</f>
        <v>195</v>
      </c>
      <c r="H22" s="1">
        <v>6</v>
      </c>
      <c r="I22" s="1">
        <v>4</v>
      </c>
      <c r="J22" s="1">
        <v>25</v>
      </c>
      <c r="K22" s="37">
        <v>160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1230</v>
      </c>
      <c r="R22" s="111"/>
      <c r="S22" s="94"/>
      <c r="T22" s="110"/>
      <c r="U22" s="5">
        <f>Q22-октябрь!Q22</f>
        <v>2</v>
      </c>
    </row>
    <row r="23" spans="1:21" ht="16.5" thickBot="1" x14ac:dyDescent="0.3">
      <c r="A23" s="126" t="s">
        <v>24</v>
      </c>
      <c r="B23" s="43">
        <f>B5+B8+B11+B14+B15+B18+B19+B20+B21+B22</f>
        <v>137985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180</v>
      </c>
      <c r="F23" s="45">
        <f t="shared" si="14"/>
        <v>137805</v>
      </c>
      <c r="G23" s="43">
        <f t="shared" si="14"/>
        <v>18161</v>
      </c>
      <c r="H23" s="44">
        <f t="shared" si="14"/>
        <v>59</v>
      </c>
      <c r="I23" s="44">
        <f t="shared" si="14"/>
        <v>76</v>
      </c>
      <c r="J23" s="44">
        <f t="shared" si="14"/>
        <v>3450</v>
      </c>
      <c r="K23" s="45">
        <f t="shared" si="14"/>
        <v>14576</v>
      </c>
      <c r="L23" s="43">
        <f t="shared" si="14"/>
        <v>7234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7234</v>
      </c>
      <c r="Q23" s="55">
        <f>G23+B23+L23</f>
        <v>163380</v>
      </c>
      <c r="R23" s="112"/>
      <c r="S23" s="113"/>
      <c r="T23" s="114"/>
      <c r="U23" s="5">
        <f>Q23-октябрь!Q23</f>
        <v>-141</v>
      </c>
    </row>
    <row r="24" spans="1:21" x14ac:dyDescent="0.25">
      <c r="B24"/>
      <c r="Q24" s="93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Q1:Q4"/>
    <mergeCell ref="L1:P3"/>
  </mergeCells>
  <conditionalFormatting sqref="B5:B12 G5:G12 G19:G21 B19:B21 B23 G23 G14:G17 B14:B17">
    <cfRule type="cellIs" dxfId="71" priority="12" operator="equal">
      <formula>0</formula>
    </cfRule>
  </conditionalFormatting>
  <conditionalFormatting sqref="Q5:Q12 Q19:Q21 Q23 Q14:Q17">
    <cfRule type="cellIs" dxfId="70" priority="11" operator="equal">
      <formula>0</formula>
    </cfRule>
  </conditionalFormatting>
  <conditionalFormatting sqref="L5:L12 L19:L21 L23 L14:L17">
    <cfRule type="cellIs" dxfId="69" priority="10" operator="equal">
      <formula>0</formula>
    </cfRule>
  </conditionalFormatting>
  <conditionalFormatting sqref="B18 G18">
    <cfRule type="cellIs" dxfId="68" priority="9" operator="equal">
      <formula>0</formula>
    </cfRule>
  </conditionalFormatting>
  <conditionalFormatting sqref="Q18">
    <cfRule type="cellIs" dxfId="67" priority="8" operator="equal">
      <formula>0</formula>
    </cfRule>
  </conditionalFormatting>
  <conditionalFormatting sqref="L18">
    <cfRule type="cellIs" dxfId="66" priority="7" operator="equal">
      <formula>0</formula>
    </cfRule>
  </conditionalFormatting>
  <conditionalFormatting sqref="B22 G22">
    <cfRule type="cellIs" dxfId="65" priority="6" operator="equal">
      <formula>0</formula>
    </cfRule>
  </conditionalFormatting>
  <conditionalFormatting sqref="Q22">
    <cfRule type="cellIs" dxfId="64" priority="5" operator="equal">
      <formula>0</formula>
    </cfRule>
  </conditionalFormatting>
  <conditionalFormatting sqref="L22">
    <cfRule type="cellIs" dxfId="63" priority="4" operator="equal">
      <formula>0</formula>
    </cfRule>
  </conditionalFormatting>
  <conditionalFormatting sqref="B13 G13">
    <cfRule type="cellIs" dxfId="62" priority="3" operator="equal">
      <formula>0</formula>
    </cfRule>
  </conditionalFormatting>
  <conditionalFormatting sqref="Q13">
    <cfRule type="cellIs" dxfId="61" priority="2" operator="equal">
      <formula>0</formula>
    </cfRule>
  </conditionalFormatting>
  <conditionalFormatting sqref="L13">
    <cfRule type="cellIs" dxfId="6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zoomScale="85" zoomScaleNormal="85" workbookViewId="0">
      <selection activeCell="L30" sqref="L30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5" width="9.140625" hidden="1" customWidth="1"/>
    <col min="17" max="17" width="9.5703125" customWidth="1"/>
    <col min="18" max="20" width="13.42578125" customWidth="1"/>
    <col min="21" max="21" width="7.140625" style="26" customWidth="1"/>
  </cols>
  <sheetData>
    <row r="1" spans="1:26" ht="15" customHeight="1" x14ac:dyDescent="0.25">
      <c r="A1" s="191" t="s">
        <v>0</v>
      </c>
      <c r="B1" s="221" t="s">
        <v>22</v>
      </c>
      <c r="C1" s="222"/>
      <c r="D1" s="222"/>
      <c r="E1" s="222"/>
      <c r="F1" s="223"/>
      <c r="G1" s="227" t="s">
        <v>23</v>
      </c>
      <c r="H1" s="222"/>
      <c r="I1" s="222"/>
      <c r="J1" s="222"/>
      <c r="K1" s="223"/>
      <c r="L1" s="227" t="s">
        <v>53</v>
      </c>
      <c r="M1" s="222"/>
      <c r="N1" s="222"/>
      <c r="O1" s="222"/>
      <c r="P1" s="223"/>
      <c r="Q1" s="202" t="s">
        <v>24</v>
      </c>
      <c r="R1" s="205" t="s">
        <v>70</v>
      </c>
      <c r="S1" s="206"/>
      <c r="T1" s="207"/>
      <c r="U1" s="20"/>
      <c r="V1" s="215" t="s">
        <v>61</v>
      </c>
      <c r="W1" s="216"/>
      <c r="X1" s="216"/>
      <c r="Y1" s="216"/>
      <c r="Z1" s="217"/>
    </row>
    <row r="2" spans="1:26" ht="15" customHeight="1" x14ac:dyDescent="0.25">
      <c r="A2" s="192"/>
      <c r="B2" s="224"/>
      <c r="C2" s="225"/>
      <c r="D2" s="225"/>
      <c r="E2" s="225"/>
      <c r="F2" s="226"/>
      <c r="G2" s="228"/>
      <c r="H2" s="225"/>
      <c r="I2" s="225"/>
      <c r="J2" s="225"/>
      <c r="K2" s="226"/>
      <c r="L2" s="228"/>
      <c r="M2" s="225"/>
      <c r="N2" s="225"/>
      <c r="O2" s="225"/>
      <c r="P2" s="226"/>
      <c r="Q2" s="203"/>
      <c r="R2" s="208"/>
      <c r="S2" s="209"/>
      <c r="T2" s="210"/>
      <c r="U2" s="20"/>
      <c r="V2" s="218"/>
      <c r="W2" s="219"/>
      <c r="X2" s="219"/>
      <c r="Y2" s="219"/>
      <c r="Z2" s="220"/>
    </row>
    <row r="3" spans="1:26" ht="15.75" customHeight="1" x14ac:dyDescent="0.25">
      <c r="A3" s="192"/>
      <c r="B3" s="224"/>
      <c r="C3" s="225"/>
      <c r="D3" s="225"/>
      <c r="E3" s="225"/>
      <c r="F3" s="226"/>
      <c r="G3" s="228"/>
      <c r="H3" s="225"/>
      <c r="I3" s="225"/>
      <c r="J3" s="225"/>
      <c r="K3" s="226"/>
      <c r="L3" s="228"/>
      <c r="M3" s="225"/>
      <c r="N3" s="225"/>
      <c r="O3" s="225"/>
      <c r="P3" s="226"/>
      <c r="Q3" s="203"/>
      <c r="R3" s="211"/>
      <c r="S3" s="212"/>
      <c r="T3" s="213"/>
      <c r="U3" s="20"/>
      <c r="V3" s="46" t="s">
        <v>55</v>
      </c>
      <c r="W3" s="214" t="s">
        <v>56</v>
      </c>
      <c r="X3" s="214"/>
      <c r="Y3" s="214"/>
      <c r="Z3" s="47" t="s">
        <v>57</v>
      </c>
    </row>
    <row r="4" spans="1:26" ht="15" customHeight="1" thickBot="1" x14ac:dyDescent="0.3">
      <c r="A4" s="193"/>
      <c r="B4" s="142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8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8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89" t="s">
        <v>68</v>
      </c>
      <c r="T4" s="90" t="s">
        <v>53</v>
      </c>
      <c r="U4" s="20"/>
      <c r="V4" s="34" t="s">
        <v>58</v>
      </c>
      <c r="W4" s="2" t="s">
        <v>59</v>
      </c>
      <c r="X4" s="2" t="s">
        <v>60</v>
      </c>
      <c r="Y4" s="2" t="s">
        <v>58</v>
      </c>
      <c r="Z4" s="35" t="s">
        <v>58</v>
      </c>
    </row>
    <row r="5" spans="1:26" s="5" customFormat="1" x14ac:dyDescent="0.25">
      <c r="A5" s="121" t="s">
        <v>1</v>
      </c>
      <c r="B5" s="84">
        <f>B6+B7</f>
        <v>18850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18848</v>
      </c>
      <c r="G5" s="84">
        <f t="shared" si="0"/>
        <v>5147</v>
      </c>
      <c r="H5" s="85">
        <f t="shared" si="0"/>
        <v>2</v>
      </c>
      <c r="I5" s="85">
        <f t="shared" si="0"/>
        <v>40</v>
      </c>
      <c r="J5" s="85">
        <f t="shared" si="0"/>
        <v>1212</v>
      </c>
      <c r="K5" s="86">
        <f t="shared" si="0"/>
        <v>3893</v>
      </c>
      <c r="L5" s="84">
        <f t="shared" si="0"/>
        <v>3251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3251</v>
      </c>
      <c r="Q5" s="127">
        <f>G5+B5+L5</f>
        <v>27248</v>
      </c>
      <c r="R5" s="131"/>
      <c r="S5" s="132"/>
      <c r="T5" s="133"/>
      <c r="U5" s="21">
        <f>Q5-[1]ноябрь!Q5</f>
        <v>-25</v>
      </c>
      <c r="V5" s="36">
        <f t="shared" ref="V5:Z5" si="1">V6+V7</f>
        <v>18774</v>
      </c>
      <c r="W5" s="1">
        <f t="shared" si="1"/>
        <v>3</v>
      </c>
      <c r="X5" s="1">
        <f t="shared" si="1"/>
        <v>6</v>
      </c>
      <c r="Y5" s="1">
        <f t="shared" si="1"/>
        <v>5329</v>
      </c>
      <c r="Z5" s="37">
        <f t="shared" si="1"/>
        <v>3259</v>
      </c>
    </row>
    <row r="6" spans="1:26" s="6" customFormat="1" x14ac:dyDescent="0.25">
      <c r="A6" s="122" t="s">
        <v>2</v>
      </c>
      <c r="B6" s="38">
        <f>C6+D6+E6+F6</f>
        <v>7975</v>
      </c>
      <c r="C6" s="18"/>
      <c r="D6" s="18"/>
      <c r="E6" s="18">
        <v>2</v>
      </c>
      <c r="F6" s="39">
        <v>7973</v>
      </c>
      <c r="G6" s="38">
        <f>H6+I6+J6+K6</f>
        <v>3634</v>
      </c>
      <c r="H6" s="18">
        <v>1</v>
      </c>
      <c r="I6" s="18">
        <v>31</v>
      </c>
      <c r="J6" s="18">
        <v>1080</v>
      </c>
      <c r="K6" s="39">
        <v>2522</v>
      </c>
      <c r="L6" s="38">
        <f>M6+N6+O6+P6</f>
        <v>2373</v>
      </c>
      <c r="M6" s="18"/>
      <c r="N6" s="18"/>
      <c r="O6" s="18"/>
      <c r="P6" s="39">
        <v>2373</v>
      </c>
      <c r="Q6" s="53">
        <f>G6+B6+L6</f>
        <v>13982</v>
      </c>
      <c r="R6" s="105"/>
      <c r="S6" s="94"/>
      <c r="T6" s="101"/>
      <c r="U6" s="21">
        <f>Q6-[1]ноябрь!Q6</f>
        <v>-9</v>
      </c>
      <c r="V6" s="56">
        <v>8150</v>
      </c>
      <c r="W6" s="18">
        <v>3</v>
      </c>
      <c r="X6" s="18">
        <v>6</v>
      </c>
      <c r="Y6" s="18">
        <v>3636</v>
      </c>
      <c r="Z6" s="48">
        <v>2372</v>
      </c>
    </row>
    <row r="7" spans="1:26" s="16" customFormat="1" x14ac:dyDescent="0.25">
      <c r="A7" s="122" t="s">
        <v>3</v>
      </c>
      <c r="B7" s="38">
        <f>C7+D7+E7+F7</f>
        <v>10875</v>
      </c>
      <c r="C7" s="4"/>
      <c r="D7" s="4"/>
      <c r="E7" s="4"/>
      <c r="F7" s="40">
        <v>10875</v>
      </c>
      <c r="G7" s="38">
        <f>H7+I7+J7+K7</f>
        <v>1513</v>
      </c>
      <c r="H7" s="4">
        <v>1</v>
      </c>
      <c r="I7" s="4">
        <v>9</v>
      </c>
      <c r="J7" s="4">
        <v>132</v>
      </c>
      <c r="K7" s="40">
        <v>1371</v>
      </c>
      <c r="L7" s="38">
        <f>M7+N7+O7+P7</f>
        <v>878</v>
      </c>
      <c r="M7" s="4"/>
      <c r="N7" s="4"/>
      <c r="O7" s="4"/>
      <c r="P7" s="40">
        <v>878</v>
      </c>
      <c r="Q7" s="53">
        <f t="shared" ref="Q7:Q22" si="2">G7+B7+L7</f>
        <v>13266</v>
      </c>
      <c r="R7" s="106"/>
      <c r="S7" s="94"/>
      <c r="T7" s="107"/>
      <c r="U7" s="21">
        <f>Q7-[1]ноябрь!Q7</f>
        <v>-16</v>
      </c>
      <c r="V7" s="56">
        <v>10624</v>
      </c>
      <c r="W7" s="4"/>
      <c r="X7" s="4"/>
      <c r="Y7" s="4">
        <v>1693</v>
      </c>
      <c r="Z7" s="49">
        <v>887</v>
      </c>
    </row>
    <row r="8" spans="1:26" s="5" customFormat="1" x14ac:dyDescent="0.25">
      <c r="A8" s="123" t="s">
        <v>4</v>
      </c>
      <c r="B8" s="36">
        <f>B9+B10</f>
        <v>15343</v>
      </c>
      <c r="C8" s="1">
        <f t="shared" ref="C8:P8" si="3">C9+C10</f>
        <v>0</v>
      </c>
      <c r="D8" s="1">
        <f t="shared" si="3"/>
        <v>0</v>
      </c>
      <c r="E8" s="1">
        <f t="shared" si="3"/>
        <v>172</v>
      </c>
      <c r="F8" s="37">
        <f t="shared" si="3"/>
        <v>15171</v>
      </c>
      <c r="G8" s="36">
        <f t="shared" si="3"/>
        <v>1824</v>
      </c>
      <c r="H8" s="1">
        <f t="shared" si="3"/>
        <v>0</v>
      </c>
      <c r="I8" s="1">
        <f t="shared" si="3"/>
        <v>5</v>
      </c>
      <c r="J8" s="1">
        <f t="shared" si="3"/>
        <v>401</v>
      </c>
      <c r="K8" s="37">
        <f t="shared" si="3"/>
        <v>1418</v>
      </c>
      <c r="L8" s="36">
        <f t="shared" si="3"/>
        <v>665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37">
        <f t="shared" si="3"/>
        <v>665</v>
      </c>
      <c r="Q8" s="52">
        <f t="shared" si="2"/>
        <v>17832</v>
      </c>
      <c r="R8" s="105"/>
      <c r="S8" s="94"/>
      <c r="T8" s="101"/>
      <c r="U8" s="21">
        <f>Q8-[1]ноябрь!Q8</f>
        <v>15</v>
      </c>
      <c r="V8" s="36">
        <f t="shared" ref="V8:Z8" si="4">V9+V10</f>
        <v>16564</v>
      </c>
      <c r="W8" s="1">
        <f t="shared" si="4"/>
        <v>0</v>
      </c>
      <c r="X8" s="1">
        <f t="shared" si="4"/>
        <v>5</v>
      </c>
      <c r="Y8" s="1">
        <f t="shared" si="4"/>
        <v>1918</v>
      </c>
      <c r="Z8" s="37">
        <f t="shared" si="4"/>
        <v>653</v>
      </c>
    </row>
    <row r="9" spans="1:26" s="6" customFormat="1" x14ac:dyDescent="0.25">
      <c r="A9" s="122" t="s">
        <v>5</v>
      </c>
      <c r="B9" s="38">
        <f>C9+D9+E9+F9</f>
        <v>8913</v>
      </c>
      <c r="C9" s="18"/>
      <c r="D9" s="18"/>
      <c r="E9" s="18">
        <v>164</v>
      </c>
      <c r="F9" s="39">
        <v>8749</v>
      </c>
      <c r="G9" s="38">
        <f t="shared" ref="G9:G10" si="5">H9+I9+J9+K9</f>
        <v>893</v>
      </c>
      <c r="H9" s="18"/>
      <c r="I9" s="18">
        <v>5</v>
      </c>
      <c r="J9" s="18">
        <v>299</v>
      </c>
      <c r="K9" s="39">
        <v>589</v>
      </c>
      <c r="L9" s="38">
        <f t="shared" ref="L9:L10" si="6">M9+N9+O9+P9</f>
        <v>109</v>
      </c>
      <c r="M9" s="18"/>
      <c r="N9" s="18"/>
      <c r="O9" s="18"/>
      <c r="P9" s="39">
        <v>109</v>
      </c>
      <c r="Q9" s="53">
        <f t="shared" si="2"/>
        <v>9915</v>
      </c>
      <c r="R9" s="105"/>
      <c r="S9" s="94"/>
      <c r="T9" s="101"/>
      <c r="U9" s="21">
        <f>Q9-[1]ноябрь!Q9</f>
        <v>17</v>
      </c>
      <c r="V9" s="56">
        <v>9038</v>
      </c>
      <c r="W9" s="18"/>
      <c r="X9" s="18"/>
      <c r="Y9" s="18">
        <v>928</v>
      </c>
      <c r="Z9" s="48">
        <v>109</v>
      </c>
    </row>
    <row r="10" spans="1:26" s="6" customFormat="1" x14ac:dyDescent="0.25">
      <c r="A10" s="122" t="s">
        <v>6</v>
      </c>
      <c r="B10" s="38">
        <f>C10+D10+E10+F10</f>
        <v>6430</v>
      </c>
      <c r="C10" s="18"/>
      <c r="D10" s="18"/>
      <c r="E10" s="18">
        <v>8</v>
      </c>
      <c r="F10" s="39">
        <v>6422</v>
      </c>
      <c r="G10" s="38">
        <f t="shared" si="5"/>
        <v>931</v>
      </c>
      <c r="H10" s="18"/>
      <c r="I10" s="18"/>
      <c r="J10" s="18">
        <v>102</v>
      </c>
      <c r="K10" s="39">
        <v>829</v>
      </c>
      <c r="L10" s="38">
        <f t="shared" si="6"/>
        <v>556</v>
      </c>
      <c r="M10" s="18"/>
      <c r="N10" s="18"/>
      <c r="O10" s="18"/>
      <c r="P10" s="39">
        <v>556</v>
      </c>
      <c r="Q10" s="53">
        <f t="shared" si="2"/>
        <v>7917</v>
      </c>
      <c r="R10" s="105"/>
      <c r="S10" s="94"/>
      <c r="T10" s="101"/>
      <c r="U10" s="21">
        <f>Q10-[1]ноябрь!Q10</f>
        <v>-2</v>
      </c>
      <c r="V10" s="56">
        <v>7526</v>
      </c>
      <c r="W10" s="18"/>
      <c r="X10" s="18">
        <v>5</v>
      </c>
      <c r="Y10" s="18">
        <v>990</v>
      </c>
      <c r="Z10" s="48">
        <v>544</v>
      </c>
    </row>
    <row r="11" spans="1:26" s="5" customFormat="1" x14ac:dyDescent="0.25">
      <c r="A11" s="124" t="s">
        <v>7</v>
      </c>
      <c r="B11" s="36">
        <f t="shared" ref="B11:O11" si="7">B12+B13</f>
        <v>26603</v>
      </c>
      <c r="C11" s="1">
        <f t="shared" si="7"/>
        <v>0</v>
      </c>
      <c r="D11" s="1">
        <f t="shared" si="7"/>
        <v>0</v>
      </c>
      <c r="E11" s="1">
        <f t="shared" si="7"/>
        <v>4</v>
      </c>
      <c r="F11" s="37">
        <f t="shared" si="7"/>
        <v>26599</v>
      </c>
      <c r="G11" s="36">
        <f t="shared" si="7"/>
        <v>2405</v>
      </c>
      <c r="H11" s="1">
        <f t="shared" si="7"/>
        <v>6</v>
      </c>
      <c r="I11" s="1">
        <f t="shared" si="7"/>
        <v>6</v>
      </c>
      <c r="J11" s="1">
        <f t="shared" si="7"/>
        <v>302</v>
      </c>
      <c r="K11" s="37">
        <f t="shared" si="7"/>
        <v>2091</v>
      </c>
      <c r="L11" s="36">
        <f t="shared" si="7"/>
        <v>555</v>
      </c>
      <c r="M11" s="1">
        <f t="shared" si="7"/>
        <v>0</v>
      </c>
      <c r="N11" s="1">
        <f t="shared" si="7"/>
        <v>0</v>
      </c>
      <c r="O11" s="1">
        <f t="shared" si="7"/>
        <v>0</v>
      </c>
      <c r="P11" s="37">
        <f>P12+P13</f>
        <v>555</v>
      </c>
      <c r="Q11" s="52">
        <f t="shared" si="2"/>
        <v>29563</v>
      </c>
      <c r="R11" s="105"/>
      <c r="S11" s="94"/>
      <c r="T11" s="101"/>
      <c r="U11" s="21">
        <f>Q11-[1]ноябрь!Q11</f>
        <v>4</v>
      </c>
      <c r="V11" s="36">
        <f t="shared" ref="V11:Z11" si="8">V12+V13</f>
        <v>26532</v>
      </c>
      <c r="W11" s="1">
        <f t="shared" si="8"/>
        <v>0</v>
      </c>
      <c r="X11" s="1">
        <f t="shared" si="8"/>
        <v>16</v>
      </c>
      <c r="Y11" s="1">
        <f t="shared" si="8"/>
        <v>2395</v>
      </c>
      <c r="Z11" s="37">
        <f t="shared" si="8"/>
        <v>564</v>
      </c>
    </row>
    <row r="12" spans="1:26" s="6" customFormat="1" x14ac:dyDescent="0.25">
      <c r="A12" s="125" t="s">
        <v>8</v>
      </c>
      <c r="B12" s="38">
        <f>C12+D12+E12+F12</f>
        <v>14204</v>
      </c>
      <c r="C12" s="18"/>
      <c r="D12" s="18"/>
      <c r="E12" s="18">
        <v>4</v>
      </c>
      <c r="F12" s="39">
        <v>14200</v>
      </c>
      <c r="G12" s="38">
        <f t="shared" ref="G12:G14" si="9">H12+I12+J12+K12</f>
        <v>1305</v>
      </c>
      <c r="H12" s="18">
        <v>5</v>
      </c>
      <c r="I12" s="18">
        <v>4</v>
      </c>
      <c r="J12" s="18">
        <v>142</v>
      </c>
      <c r="K12" s="39">
        <v>1154</v>
      </c>
      <c r="L12" s="38">
        <f t="shared" ref="L12:L14" si="10">M12+N12+O12+P12</f>
        <v>273</v>
      </c>
      <c r="M12" s="18"/>
      <c r="N12" s="18"/>
      <c r="O12" s="18"/>
      <c r="P12" s="39">
        <v>273</v>
      </c>
      <c r="Q12" s="53">
        <f t="shared" si="2"/>
        <v>15782</v>
      </c>
      <c r="R12" s="105"/>
      <c r="S12" s="94"/>
      <c r="T12" s="101"/>
      <c r="U12" s="21">
        <f>Q12-[1]ноябрь!Q12</f>
        <v>6</v>
      </c>
      <c r="V12" s="56">
        <v>14110</v>
      </c>
      <c r="W12" s="18"/>
      <c r="X12" s="18">
        <v>12</v>
      </c>
      <c r="Y12" s="18">
        <v>1291</v>
      </c>
      <c r="Z12" s="48">
        <v>274</v>
      </c>
    </row>
    <row r="13" spans="1:26" s="6" customFormat="1" x14ac:dyDescent="0.25">
      <c r="A13" s="125" t="s">
        <v>9</v>
      </c>
      <c r="B13" s="38">
        <f>C13+D13+E13+F13</f>
        <v>12399</v>
      </c>
      <c r="C13" s="18"/>
      <c r="D13" s="18"/>
      <c r="E13" s="18"/>
      <c r="F13" s="39">
        <v>12399</v>
      </c>
      <c r="G13" s="38">
        <f t="shared" si="9"/>
        <v>1100</v>
      </c>
      <c r="H13" s="18">
        <v>1</v>
      </c>
      <c r="I13" s="18">
        <v>2</v>
      </c>
      <c r="J13" s="18">
        <v>160</v>
      </c>
      <c r="K13" s="39">
        <v>937</v>
      </c>
      <c r="L13" s="38">
        <f t="shared" si="10"/>
        <v>282</v>
      </c>
      <c r="M13" s="18"/>
      <c r="N13" s="18"/>
      <c r="O13" s="18"/>
      <c r="P13" s="39">
        <v>282</v>
      </c>
      <c r="Q13" s="53">
        <f t="shared" si="2"/>
        <v>13781</v>
      </c>
      <c r="R13" s="105"/>
      <c r="S13" s="94"/>
      <c r="T13" s="101"/>
      <c r="U13" s="21">
        <f>Q13-[1]ноябрь!Q13</f>
        <v>-2</v>
      </c>
      <c r="V13" s="56">
        <v>12422</v>
      </c>
      <c r="W13" s="18"/>
      <c r="X13" s="18">
        <v>4</v>
      </c>
      <c r="Y13" s="18">
        <v>1104</v>
      </c>
      <c r="Z13" s="48">
        <v>290</v>
      </c>
    </row>
    <row r="14" spans="1:26" s="17" customFormat="1" x14ac:dyDescent="0.25">
      <c r="A14" s="124" t="s">
        <v>10</v>
      </c>
      <c r="B14" s="41">
        <f>C14+D14+E14+F14</f>
        <v>10574</v>
      </c>
      <c r="C14" s="3"/>
      <c r="D14" s="3"/>
      <c r="E14" s="3"/>
      <c r="F14" s="42">
        <v>10574</v>
      </c>
      <c r="G14" s="41">
        <f t="shared" si="9"/>
        <v>1730</v>
      </c>
      <c r="H14" s="3">
        <v>10</v>
      </c>
      <c r="I14" s="3">
        <v>7</v>
      </c>
      <c r="J14" s="3">
        <v>226</v>
      </c>
      <c r="K14" s="42">
        <v>1487</v>
      </c>
      <c r="L14" s="41">
        <f t="shared" si="10"/>
        <v>591</v>
      </c>
      <c r="M14" s="3"/>
      <c r="N14" s="3"/>
      <c r="O14" s="3"/>
      <c r="P14" s="42">
        <v>591</v>
      </c>
      <c r="Q14" s="54">
        <f t="shared" si="2"/>
        <v>12895</v>
      </c>
      <c r="R14" s="108"/>
      <c r="S14" s="94"/>
      <c r="T14" s="109"/>
      <c r="U14" s="21">
        <f>Q14-[1]ноябрь!Q14</f>
        <v>-10</v>
      </c>
      <c r="V14" s="57">
        <v>10865</v>
      </c>
      <c r="W14" s="3"/>
      <c r="X14" s="3">
        <v>1</v>
      </c>
      <c r="Y14" s="3">
        <v>1798</v>
      </c>
      <c r="Z14" s="50">
        <v>607</v>
      </c>
    </row>
    <row r="15" spans="1:26" s="5" customFormat="1" x14ac:dyDescent="0.25">
      <c r="A15" s="123" t="s">
        <v>54</v>
      </c>
      <c r="B15" s="36">
        <f t="shared" ref="B15:P15" si="11">B16+B17</f>
        <v>15915</v>
      </c>
      <c r="C15" s="1">
        <f t="shared" si="11"/>
        <v>0</v>
      </c>
      <c r="D15" s="1">
        <f t="shared" si="11"/>
        <v>0</v>
      </c>
      <c r="E15" s="1">
        <f t="shared" si="11"/>
        <v>1</v>
      </c>
      <c r="F15" s="37">
        <f t="shared" si="11"/>
        <v>15914</v>
      </c>
      <c r="G15" s="36">
        <f t="shared" si="11"/>
        <v>1879</v>
      </c>
      <c r="H15" s="1">
        <f t="shared" si="11"/>
        <v>8</v>
      </c>
      <c r="I15" s="1">
        <f t="shared" si="11"/>
        <v>1</v>
      </c>
      <c r="J15" s="1">
        <f t="shared" si="11"/>
        <v>226</v>
      </c>
      <c r="K15" s="37">
        <f t="shared" si="11"/>
        <v>1644</v>
      </c>
      <c r="L15" s="36">
        <f t="shared" si="11"/>
        <v>664</v>
      </c>
      <c r="M15" s="1">
        <f t="shared" si="11"/>
        <v>0</v>
      </c>
      <c r="N15" s="1">
        <f t="shared" si="11"/>
        <v>0</v>
      </c>
      <c r="O15" s="1">
        <f t="shared" si="11"/>
        <v>0</v>
      </c>
      <c r="P15" s="37">
        <f t="shared" si="11"/>
        <v>664</v>
      </c>
      <c r="Q15" s="52">
        <f t="shared" si="2"/>
        <v>18458</v>
      </c>
      <c r="R15" s="105"/>
      <c r="S15" s="94"/>
      <c r="T15" s="101"/>
      <c r="U15" s="21">
        <f>Q15-[1]ноябрь!Q15</f>
        <v>-3</v>
      </c>
      <c r="V15" s="36">
        <f t="shared" ref="V15:Z15" si="12">V16+V17</f>
        <v>15965</v>
      </c>
      <c r="W15" s="1">
        <f t="shared" si="12"/>
        <v>0</v>
      </c>
      <c r="X15" s="1">
        <f t="shared" si="12"/>
        <v>2</v>
      </c>
      <c r="Y15" s="1">
        <f t="shared" si="12"/>
        <v>1921</v>
      </c>
      <c r="Z15" s="37">
        <f t="shared" si="12"/>
        <v>664</v>
      </c>
    </row>
    <row r="16" spans="1:26" s="6" customFormat="1" x14ac:dyDescent="0.25">
      <c r="A16" s="122" t="s">
        <v>12</v>
      </c>
      <c r="B16" s="38">
        <f>C16+D16+E16+F16</f>
        <v>2981</v>
      </c>
      <c r="C16" s="18"/>
      <c r="D16" s="18"/>
      <c r="E16" s="18">
        <v>1</v>
      </c>
      <c r="F16" s="39">
        <v>2980</v>
      </c>
      <c r="G16" s="38">
        <f t="shared" ref="G16:G20" si="13">H16+I16+J16+K16</f>
        <v>685</v>
      </c>
      <c r="H16" s="18">
        <v>1</v>
      </c>
      <c r="I16" s="18"/>
      <c r="J16" s="18">
        <v>121</v>
      </c>
      <c r="K16" s="39">
        <v>563</v>
      </c>
      <c r="L16" s="38">
        <f t="shared" ref="L16:L20" si="14">M16+N16+O16+P16</f>
        <v>352</v>
      </c>
      <c r="M16" s="18"/>
      <c r="N16" s="18"/>
      <c r="O16" s="18"/>
      <c r="P16" s="39">
        <v>352</v>
      </c>
      <c r="Q16" s="53">
        <f t="shared" si="2"/>
        <v>4018</v>
      </c>
      <c r="R16" s="105"/>
      <c r="S16" s="94"/>
      <c r="T16" s="101"/>
      <c r="U16" s="21">
        <f>Q16-[1]ноябрь!Q16</f>
        <v>1</v>
      </c>
      <c r="V16" s="46">
        <v>15965</v>
      </c>
      <c r="W16" s="18"/>
      <c r="X16" s="18">
        <v>2</v>
      </c>
      <c r="Y16" s="18">
        <v>1921</v>
      </c>
      <c r="Z16" s="48">
        <v>664</v>
      </c>
    </row>
    <row r="17" spans="1:26" s="6" customFormat="1" x14ac:dyDescent="0.25">
      <c r="A17" s="125" t="s">
        <v>13</v>
      </c>
      <c r="B17" s="38">
        <f>C17+D17+E17+F17</f>
        <v>12934</v>
      </c>
      <c r="C17" s="18"/>
      <c r="D17" s="18"/>
      <c r="E17" s="18"/>
      <c r="F17" s="39">
        <v>12934</v>
      </c>
      <c r="G17" s="38">
        <f t="shared" si="13"/>
        <v>1194</v>
      </c>
      <c r="H17" s="18">
        <v>7</v>
      </c>
      <c r="I17" s="18">
        <v>1</v>
      </c>
      <c r="J17" s="18">
        <v>105</v>
      </c>
      <c r="K17" s="39">
        <v>1081</v>
      </c>
      <c r="L17" s="38">
        <f t="shared" si="14"/>
        <v>312</v>
      </c>
      <c r="M17" s="18"/>
      <c r="N17" s="18"/>
      <c r="O17" s="18"/>
      <c r="P17" s="39">
        <v>312</v>
      </c>
      <c r="Q17" s="53">
        <f t="shared" si="2"/>
        <v>14440</v>
      </c>
      <c r="R17" s="105"/>
      <c r="S17" s="94"/>
      <c r="T17" s="101"/>
      <c r="U17" s="21">
        <f>Q17-[1]ноябрь!Q17</f>
        <v>-4</v>
      </c>
      <c r="V17" s="46"/>
      <c r="W17" s="18"/>
      <c r="X17" s="18"/>
      <c r="Y17" s="18"/>
      <c r="Z17" s="48"/>
    </row>
    <row r="18" spans="1:26" s="7" customFormat="1" x14ac:dyDescent="0.25">
      <c r="A18" s="124" t="s">
        <v>14</v>
      </c>
      <c r="B18" s="41">
        <f t="shared" ref="B18:B22" si="15">C18+D18+E18+F18</f>
        <v>17695</v>
      </c>
      <c r="C18" s="1"/>
      <c r="D18" s="1"/>
      <c r="E18" s="1"/>
      <c r="F18" s="37">
        <v>17695</v>
      </c>
      <c r="G18" s="41">
        <f t="shared" si="13"/>
        <v>1956</v>
      </c>
      <c r="H18" s="1">
        <v>16</v>
      </c>
      <c r="I18" s="1">
        <v>4</v>
      </c>
      <c r="J18" s="1">
        <v>368</v>
      </c>
      <c r="K18" s="37">
        <v>1568</v>
      </c>
      <c r="L18" s="41">
        <f t="shared" si="14"/>
        <v>143</v>
      </c>
      <c r="M18" s="1"/>
      <c r="N18" s="1"/>
      <c r="O18" s="1"/>
      <c r="P18" s="37">
        <v>143</v>
      </c>
      <c r="Q18" s="54">
        <f t="shared" si="2"/>
        <v>19794</v>
      </c>
      <c r="R18" s="105"/>
      <c r="S18" s="94"/>
      <c r="T18" s="110"/>
      <c r="U18" s="21">
        <f>Q18-[1]ноябрь!Q18</f>
        <v>-51</v>
      </c>
      <c r="V18" s="57">
        <v>17737</v>
      </c>
      <c r="W18" s="1">
        <v>1</v>
      </c>
      <c r="X18" s="1">
        <v>9</v>
      </c>
      <c r="Y18" s="1">
        <v>1909</v>
      </c>
      <c r="Z18" s="51">
        <v>139</v>
      </c>
    </row>
    <row r="19" spans="1:26" s="17" customFormat="1" x14ac:dyDescent="0.25">
      <c r="A19" s="124" t="s">
        <v>15</v>
      </c>
      <c r="B19" s="41">
        <f t="shared" si="15"/>
        <v>14374</v>
      </c>
      <c r="C19" s="3"/>
      <c r="D19" s="3"/>
      <c r="E19" s="3"/>
      <c r="F19" s="42">
        <v>14374</v>
      </c>
      <c r="G19" s="41">
        <f t="shared" si="13"/>
        <v>1377</v>
      </c>
      <c r="H19" s="3"/>
      <c r="I19" s="3">
        <v>6</v>
      </c>
      <c r="J19" s="3">
        <v>502</v>
      </c>
      <c r="K19" s="42">
        <v>869</v>
      </c>
      <c r="L19" s="41">
        <f t="shared" si="14"/>
        <v>739</v>
      </c>
      <c r="M19" s="3"/>
      <c r="N19" s="3"/>
      <c r="O19" s="3"/>
      <c r="P19" s="42">
        <v>739</v>
      </c>
      <c r="Q19" s="54">
        <f t="shared" si="2"/>
        <v>16490</v>
      </c>
      <c r="R19" s="108"/>
      <c r="S19" s="94"/>
      <c r="T19" s="109"/>
      <c r="U19" s="21">
        <f>Q19-[1]ноябрь!Q19</f>
        <v>13</v>
      </c>
      <c r="V19" s="57">
        <v>14369</v>
      </c>
      <c r="W19" s="3"/>
      <c r="X19" s="3">
        <v>1</v>
      </c>
      <c r="Y19" s="3">
        <v>1350</v>
      </c>
      <c r="Z19" s="50">
        <v>738</v>
      </c>
    </row>
    <row r="20" spans="1:26" s="7" customFormat="1" x14ac:dyDescent="0.25">
      <c r="A20" s="123" t="s">
        <v>16</v>
      </c>
      <c r="B20" s="41">
        <f t="shared" si="15"/>
        <v>12968</v>
      </c>
      <c r="C20" s="3"/>
      <c r="D20" s="3"/>
      <c r="E20" s="3">
        <v>2</v>
      </c>
      <c r="F20" s="42">
        <v>12966</v>
      </c>
      <c r="G20" s="41">
        <f t="shared" si="13"/>
        <v>1078</v>
      </c>
      <c r="H20" s="1">
        <v>6</v>
      </c>
      <c r="I20" s="1">
        <v>3</v>
      </c>
      <c r="J20" s="1">
        <v>106</v>
      </c>
      <c r="K20" s="37">
        <v>963</v>
      </c>
      <c r="L20" s="41">
        <f t="shared" si="14"/>
        <v>279</v>
      </c>
      <c r="M20" s="1"/>
      <c r="N20" s="1"/>
      <c r="O20" s="1"/>
      <c r="P20" s="37">
        <v>279</v>
      </c>
      <c r="Q20" s="54">
        <f t="shared" si="2"/>
        <v>14325</v>
      </c>
      <c r="R20" s="111"/>
      <c r="S20" s="94"/>
      <c r="T20" s="110"/>
      <c r="U20" s="21">
        <f>Q20-[1]ноябрь!Q20</f>
        <v>-3</v>
      </c>
      <c r="V20" s="57">
        <v>13137</v>
      </c>
      <c r="W20" s="1"/>
      <c r="X20" s="1">
        <v>5</v>
      </c>
      <c r="Y20" s="1">
        <v>1087</v>
      </c>
      <c r="Z20" s="51">
        <v>294</v>
      </c>
    </row>
    <row r="21" spans="1:26" s="7" customFormat="1" x14ac:dyDescent="0.25">
      <c r="A21" s="123" t="s">
        <v>17</v>
      </c>
      <c r="B21" s="41">
        <f t="shared" si="15"/>
        <v>4633</v>
      </c>
      <c r="C21" s="1"/>
      <c r="D21" s="1"/>
      <c r="E21" s="1"/>
      <c r="F21" s="37">
        <v>4633</v>
      </c>
      <c r="G21" s="41">
        <f>H21+I21+J21+K21</f>
        <v>588</v>
      </c>
      <c r="H21" s="1">
        <v>5</v>
      </c>
      <c r="I21" s="1"/>
      <c r="J21" s="1">
        <v>89</v>
      </c>
      <c r="K21" s="37">
        <v>494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2"/>
        <v>5482</v>
      </c>
      <c r="R21" s="111"/>
      <c r="S21" s="94"/>
      <c r="T21" s="110"/>
      <c r="U21" s="21">
        <f>Q21-[1]ноябрь!Q21</f>
        <v>-3</v>
      </c>
      <c r="V21" s="57">
        <v>4620</v>
      </c>
      <c r="W21" s="1"/>
      <c r="X21" s="1"/>
      <c r="Y21" s="1">
        <v>580</v>
      </c>
      <c r="Z21" s="51">
        <v>258</v>
      </c>
    </row>
    <row r="22" spans="1:26" s="7" customFormat="1" x14ac:dyDescent="0.25">
      <c r="A22" s="123" t="s">
        <v>18</v>
      </c>
      <c r="B22" s="41">
        <f t="shared" si="15"/>
        <v>956</v>
      </c>
      <c r="C22" s="1"/>
      <c r="D22" s="1"/>
      <c r="E22" s="1"/>
      <c r="F22" s="37">
        <v>956</v>
      </c>
      <c r="G22" s="41">
        <f t="shared" ref="G22" si="16">H22+I22+J22+K22</f>
        <v>184</v>
      </c>
      <c r="H22" s="1">
        <v>6</v>
      </c>
      <c r="I22" s="1">
        <v>4</v>
      </c>
      <c r="J22" s="1">
        <v>25</v>
      </c>
      <c r="K22" s="37">
        <v>149</v>
      </c>
      <c r="L22" s="41">
        <f t="shared" ref="L22" si="17">M22+N22+O22+P22</f>
        <v>79</v>
      </c>
      <c r="M22" s="1"/>
      <c r="N22" s="1"/>
      <c r="O22" s="1"/>
      <c r="P22" s="37">
        <v>79</v>
      </c>
      <c r="Q22" s="54">
        <f t="shared" si="2"/>
        <v>1219</v>
      </c>
      <c r="R22" s="111"/>
      <c r="S22" s="94"/>
      <c r="T22" s="110"/>
      <c r="U22" s="21">
        <f>Q22-[1]ноябрь!Q22</f>
        <v>-11</v>
      </c>
      <c r="V22" s="57">
        <v>944</v>
      </c>
      <c r="W22" s="1"/>
      <c r="X22" s="1"/>
      <c r="Y22" s="1">
        <v>201</v>
      </c>
      <c r="Z22" s="51">
        <v>79</v>
      </c>
    </row>
    <row r="23" spans="1:26" ht="16.5" thickBot="1" x14ac:dyDescent="0.3">
      <c r="A23" s="126" t="s">
        <v>24</v>
      </c>
      <c r="B23" s="43">
        <f>B5+B8+B11+B14+B15+B18+B19+B20+B21+B22</f>
        <v>137911</v>
      </c>
      <c r="C23" s="44">
        <f t="shared" ref="C23:O23" si="18">C5+C8+C11+C14+C15+C18+C19+C20+C21+C22</f>
        <v>0</v>
      </c>
      <c r="D23" s="44">
        <f t="shared" si="18"/>
        <v>0</v>
      </c>
      <c r="E23" s="44">
        <f t="shared" si="18"/>
        <v>181</v>
      </c>
      <c r="F23" s="45">
        <f t="shared" si="18"/>
        <v>137730</v>
      </c>
      <c r="G23" s="43">
        <f t="shared" si="18"/>
        <v>18168</v>
      </c>
      <c r="H23" s="44">
        <f t="shared" si="18"/>
        <v>59</v>
      </c>
      <c r="I23" s="44">
        <f t="shared" si="18"/>
        <v>76</v>
      </c>
      <c r="J23" s="44">
        <f t="shared" si="18"/>
        <v>3457</v>
      </c>
      <c r="K23" s="45">
        <f t="shared" si="18"/>
        <v>14576</v>
      </c>
      <c r="L23" s="43">
        <f t="shared" si="18"/>
        <v>7227</v>
      </c>
      <c r="M23" s="44">
        <f t="shared" si="18"/>
        <v>0</v>
      </c>
      <c r="N23" s="44">
        <f t="shared" si="18"/>
        <v>0</v>
      </c>
      <c r="O23" s="44">
        <f t="shared" si="18"/>
        <v>0</v>
      </c>
      <c r="P23" s="45">
        <f>P5+P8+P11+P14+P15+P18+P19+P20+P21+P22</f>
        <v>7227</v>
      </c>
      <c r="Q23" s="55">
        <f>G23+B23+L23</f>
        <v>163306</v>
      </c>
      <c r="R23" s="112"/>
      <c r="S23" s="113"/>
      <c r="T23" s="114"/>
      <c r="U23" s="21">
        <f>Q23-[1]ноябрь!Q23</f>
        <v>-74</v>
      </c>
      <c r="V23" s="43">
        <f t="shared" ref="V23:Z23" si="19">V5+V8+V11+V14+V15+V18+V19+V20+V21+V22</f>
        <v>139507</v>
      </c>
      <c r="W23" s="44">
        <f t="shared" si="19"/>
        <v>4</v>
      </c>
      <c r="X23" s="44">
        <f t="shared" si="19"/>
        <v>45</v>
      </c>
      <c r="Y23" s="44">
        <f t="shared" si="19"/>
        <v>18488</v>
      </c>
      <c r="Z23" s="45">
        <f t="shared" si="19"/>
        <v>7255</v>
      </c>
    </row>
    <row r="24" spans="1:26" x14ac:dyDescent="0.25">
      <c r="B24"/>
      <c r="Q24" s="100"/>
      <c r="R24" s="26"/>
    </row>
    <row r="26" spans="1:26" x14ac:dyDescent="0.25">
      <c r="B26"/>
    </row>
  </sheetData>
  <mergeCells count="8">
    <mergeCell ref="W3:Y3"/>
    <mergeCell ref="V1:Z2"/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23" priority="12" operator="equal">
      <formula>0</formula>
    </cfRule>
  </conditionalFormatting>
  <conditionalFormatting sqref="L18">
    <cfRule type="cellIs" dxfId="21" priority="9" operator="equal">
      <formula>0</formula>
    </cfRule>
  </conditionalFormatting>
  <conditionalFormatting sqref="L5:L12 L19:L21 L23 L14:L17">
    <cfRule type="cellIs" dxfId="19" priority="11" operator="equal">
      <formula>0</formula>
    </cfRule>
  </conditionalFormatting>
  <conditionalFormatting sqref="B18 G18">
    <cfRule type="cellIs" dxfId="17" priority="10" operator="equal">
      <formula>0</formula>
    </cfRule>
  </conditionalFormatting>
  <conditionalFormatting sqref="L22">
    <cfRule type="cellIs" dxfId="15" priority="7" operator="equal">
      <formula>0</formula>
    </cfRule>
  </conditionalFormatting>
  <conditionalFormatting sqref="B22 G22">
    <cfRule type="cellIs" dxfId="13" priority="8" operator="equal">
      <formula>0</formula>
    </cfRule>
  </conditionalFormatting>
  <conditionalFormatting sqref="L13">
    <cfRule type="cellIs" dxfId="11" priority="5" operator="equal">
      <formula>0</formula>
    </cfRule>
  </conditionalFormatting>
  <conditionalFormatting sqref="B13 G13">
    <cfRule type="cellIs" dxfId="9" priority="6" operator="equal">
      <formula>0</formula>
    </cfRule>
  </conditionalFormatting>
  <conditionalFormatting sqref="Q22">
    <cfRule type="cellIs" dxfId="7" priority="2" operator="equal">
      <formula>0</formula>
    </cfRule>
  </conditionalFormatting>
  <conditionalFormatting sqref="Q5:Q12 Q19:Q21 Q23 Q14:Q17">
    <cfRule type="cellIs" dxfId="5" priority="4" operator="equal">
      <formula>0</formula>
    </cfRule>
  </conditionalFormatting>
  <conditionalFormatting sqref="Q18">
    <cfRule type="cellIs" dxfId="3" priority="3" operator="equal">
      <formula>0</formula>
    </cfRule>
  </conditionalFormatting>
  <conditionalFormatting sqref="Q13">
    <cfRule type="cellIs" dxfId="1" priority="1" operator="equal">
      <formula>0</formula>
    </cfRule>
  </conditionalFormatting>
  <pageMargins left="0.7" right="0.7" top="0.75" bottom="0.75" header="0.3" footer="0.3"/>
  <pageSetup paperSize="9" scale="7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4" sqref="F4"/>
    </sheetView>
  </sheetViews>
  <sheetFormatPr defaultRowHeight="15" x14ac:dyDescent="0.25"/>
  <cols>
    <col min="1" max="1" width="23.42578125" bestFit="1" customWidth="1"/>
    <col min="2" max="2" width="16.5703125" style="5" customWidth="1"/>
    <col min="3" max="3" width="18.28515625" bestFit="1" customWidth="1"/>
    <col min="4" max="4" width="7.140625" bestFit="1" customWidth="1"/>
    <col min="5" max="5" width="9.5703125" customWidth="1"/>
    <col min="6" max="6" width="40.42578125" style="26" bestFit="1" customWidth="1"/>
  </cols>
  <sheetData>
    <row r="1" spans="1:7" ht="15" customHeight="1" x14ac:dyDescent="0.25">
      <c r="A1" s="230" t="s">
        <v>0</v>
      </c>
      <c r="B1" s="225" t="s">
        <v>22</v>
      </c>
      <c r="C1" s="225" t="s">
        <v>23</v>
      </c>
      <c r="D1" s="225" t="s">
        <v>53</v>
      </c>
      <c r="E1" s="229" t="s">
        <v>24</v>
      </c>
      <c r="F1" s="20"/>
    </row>
    <row r="2" spans="1:7" ht="15" customHeight="1" x14ac:dyDescent="0.25">
      <c r="A2" s="230"/>
      <c r="B2" s="225"/>
      <c r="C2" s="225"/>
      <c r="D2" s="225"/>
      <c r="E2" s="229"/>
      <c r="F2" s="20"/>
    </row>
    <row r="3" spans="1:7" ht="15.75" customHeight="1" x14ac:dyDescent="0.25">
      <c r="A3" s="230"/>
      <c r="B3" s="225"/>
      <c r="C3" s="225"/>
      <c r="D3" s="225"/>
      <c r="E3" s="229"/>
      <c r="F3" s="20"/>
    </row>
    <row r="4" spans="1:7" s="5" customFormat="1" x14ac:dyDescent="0.25">
      <c r="A4" s="28" t="s">
        <v>1</v>
      </c>
      <c r="B4" s="1">
        <v>18958</v>
      </c>
      <c r="C4" s="1">
        <v>5185</v>
      </c>
      <c r="D4" s="1">
        <v>3251</v>
      </c>
      <c r="E4" s="1">
        <v>27394</v>
      </c>
      <c r="F4" s="21"/>
    </row>
    <row r="5" spans="1:7" s="6" customFormat="1" x14ac:dyDescent="0.25">
      <c r="A5" s="29" t="s">
        <v>2</v>
      </c>
      <c r="B5" s="4">
        <v>8418</v>
      </c>
      <c r="C5" s="4">
        <v>3609</v>
      </c>
      <c r="D5" s="4">
        <v>2366</v>
      </c>
      <c r="E5" s="4">
        <v>14393</v>
      </c>
      <c r="F5" s="21"/>
      <c r="G5" s="5"/>
    </row>
    <row r="6" spans="1:7" s="16" customFormat="1" x14ac:dyDescent="0.25">
      <c r="A6" s="29" t="s">
        <v>3</v>
      </c>
      <c r="B6" s="4">
        <v>10540</v>
      </c>
      <c r="C6" s="4">
        <v>1576</v>
      </c>
      <c r="D6" s="4">
        <v>885</v>
      </c>
      <c r="E6" s="4">
        <v>13001</v>
      </c>
      <c r="F6" s="22"/>
      <c r="G6" s="5"/>
    </row>
    <row r="7" spans="1:7" s="5" customFormat="1" x14ac:dyDescent="0.25">
      <c r="A7" s="28" t="s">
        <v>4</v>
      </c>
      <c r="B7" s="1">
        <v>16411</v>
      </c>
      <c r="C7" s="1">
        <v>2003</v>
      </c>
      <c r="D7" s="1">
        <v>603</v>
      </c>
      <c r="E7" s="1">
        <v>19017</v>
      </c>
      <c r="F7" s="21"/>
    </row>
    <row r="8" spans="1:7" s="5" customFormat="1" x14ac:dyDescent="0.25">
      <c r="A8" s="30" t="s">
        <v>7</v>
      </c>
      <c r="B8" s="1">
        <v>26715</v>
      </c>
      <c r="C8" s="1">
        <v>2316</v>
      </c>
      <c r="D8" s="1">
        <v>560</v>
      </c>
      <c r="E8" s="1">
        <v>29591</v>
      </c>
      <c r="F8" s="21"/>
    </row>
    <row r="9" spans="1:7" s="6" customFormat="1" x14ac:dyDescent="0.25">
      <c r="A9" s="31" t="s">
        <v>8</v>
      </c>
      <c r="B9" s="4">
        <v>14312</v>
      </c>
      <c r="C9" s="4">
        <v>1184</v>
      </c>
      <c r="D9" s="4">
        <v>271</v>
      </c>
      <c r="E9" s="4">
        <v>15767</v>
      </c>
      <c r="F9" s="21"/>
      <c r="G9" s="5"/>
    </row>
    <row r="10" spans="1:7" s="6" customFormat="1" x14ac:dyDescent="0.25">
      <c r="A10" s="31" t="s">
        <v>9</v>
      </c>
      <c r="B10" s="4">
        <v>12403</v>
      </c>
      <c r="C10" s="4">
        <v>1132</v>
      </c>
      <c r="D10" s="4">
        <v>289</v>
      </c>
      <c r="E10" s="4">
        <v>13824</v>
      </c>
      <c r="F10" s="21"/>
      <c r="G10" s="5"/>
    </row>
    <row r="11" spans="1:7" s="17" customFormat="1" x14ac:dyDescent="0.25">
      <c r="A11" s="30" t="s">
        <v>10</v>
      </c>
      <c r="B11" s="3">
        <v>11265</v>
      </c>
      <c r="C11" s="3">
        <v>1747</v>
      </c>
      <c r="D11" s="3">
        <v>603</v>
      </c>
      <c r="E11" s="3">
        <v>13615</v>
      </c>
      <c r="F11" s="23"/>
      <c r="G11" s="5"/>
    </row>
    <row r="12" spans="1:7" s="5" customFormat="1" x14ac:dyDescent="0.25">
      <c r="A12" s="28" t="s">
        <v>54</v>
      </c>
      <c r="B12" s="1">
        <v>16015</v>
      </c>
      <c r="C12" s="1">
        <v>1839</v>
      </c>
      <c r="D12" s="1">
        <v>664</v>
      </c>
      <c r="E12" s="1">
        <v>18518</v>
      </c>
      <c r="F12" s="21"/>
    </row>
    <row r="13" spans="1:7" s="7" customFormat="1" x14ac:dyDescent="0.25">
      <c r="A13" s="30" t="s">
        <v>14</v>
      </c>
      <c r="B13" s="3">
        <v>17678</v>
      </c>
      <c r="C13" s="3">
        <v>1844</v>
      </c>
      <c r="D13" s="3">
        <v>138</v>
      </c>
      <c r="E13" s="3">
        <v>19660</v>
      </c>
      <c r="F13" s="21"/>
      <c r="G13" s="5"/>
    </row>
    <row r="14" spans="1:7" s="17" customFormat="1" x14ac:dyDescent="0.25">
      <c r="A14" s="30" t="s">
        <v>15</v>
      </c>
      <c r="B14" s="3">
        <v>14396</v>
      </c>
      <c r="C14" s="3">
        <v>1364</v>
      </c>
      <c r="D14" s="3">
        <v>741</v>
      </c>
      <c r="E14" s="3">
        <v>16501</v>
      </c>
      <c r="F14" s="23"/>
      <c r="G14" s="5"/>
    </row>
    <row r="15" spans="1:7" s="7" customFormat="1" x14ac:dyDescent="0.25">
      <c r="A15" s="28" t="s">
        <v>16</v>
      </c>
      <c r="B15" s="3">
        <v>13179</v>
      </c>
      <c r="C15" s="3">
        <v>1067</v>
      </c>
      <c r="D15" s="3">
        <v>280</v>
      </c>
      <c r="E15" s="3">
        <v>14526</v>
      </c>
      <c r="F15" s="24"/>
      <c r="G15" s="5"/>
    </row>
    <row r="16" spans="1:7" s="7" customFormat="1" x14ac:dyDescent="0.25">
      <c r="A16" s="28" t="s">
        <v>17</v>
      </c>
      <c r="B16" s="3">
        <v>4341</v>
      </c>
      <c r="C16" s="3">
        <v>565</v>
      </c>
      <c r="D16" s="3">
        <v>262</v>
      </c>
      <c r="E16" s="3">
        <v>5168</v>
      </c>
      <c r="F16" s="24"/>
      <c r="G16" s="5"/>
    </row>
    <row r="17" spans="1:7" s="7" customFormat="1" x14ac:dyDescent="0.25">
      <c r="A17" s="28" t="s">
        <v>18</v>
      </c>
      <c r="B17" s="3">
        <v>982</v>
      </c>
      <c r="C17" s="3">
        <v>207</v>
      </c>
      <c r="D17" s="3">
        <v>78</v>
      </c>
      <c r="E17" s="3">
        <v>1267</v>
      </c>
      <c r="F17" s="24"/>
      <c r="G17" s="5"/>
    </row>
    <row r="18" spans="1:7" ht="15.75" x14ac:dyDescent="0.25">
      <c r="A18" s="8" t="s">
        <v>24</v>
      </c>
      <c r="B18" s="19">
        <v>139940</v>
      </c>
      <c r="C18" s="19">
        <v>18137</v>
      </c>
      <c r="D18" s="19">
        <v>7180</v>
      </c>
      <c r="E18" s="19">
        <v>165257</v>
      </c>
      <c r="F18" s="25"/>
      <c r="G18" s="5"/>
    </row>
    <row r="19" spans="1:7" x14ac:dyDescent="0.25">
      <c r="B19"/>
    </row>
    <row r="21" spans="1:7" x14ac:dyDescent="0.25">
      <c r="B21"/>
    </row>
  </sheetData>
  <mergeCells count="5">
    <mergeCell ref="B1:B3"/>
    <mergeCell ref="C1:C3"/>
    <mergeCell ref="D1:D3"/>
    <mergeCell ref="E1:E3"/>
    <mergeCell ref="A1:A3"/>
  </mergeCells>
  <conditionalFormatting sqref="B14:C16 B18:C18 B11:C12 B4:E9">
    <cfRule type="cellIs" dxfId="47" priority="12" operator="equal">
      <formula>0</formula>
    </cfRule>
  </conditionalFormatting>
  <conditionalFormatting sqref="E14:E16 E18 E11:E12">
    <cfRule type="cellIs" dxfId="46" priority="11" operator="equal">
      <formula>0</formula>
    </cfRule>
  </conditionalFormatting>
  <conditionalFormatting sqref="D14:D16 D18 D11:D12">
    <cfRule type="cellIs" dxfId="45" priority="10" operator="equal">
      <formula>0</formula>
    </cfRule>
  </conditionalFormatting>
  <conditionalFormatting sqref="B13:C13">
    <cfRule type="cellIs" dxfId="44" priority="9" operator="equal">
      <formula>0</formula>
    </cfRule>
  </conditionalFormatting>
  <conditionalFormatting sqref="E13">
    <cfRule type="cellIs" dxfId="43" priority="8" operator="equal">
      <formula>0</formula>
    </cfRule>
  </conditionalFormatting>
  <conditionalFormatting sqref="D13">
    <cfRule type="cellIs" dxfId="42" priority="7" operator="equal">
      <formula>0</formula>
    </cfRule>
  </conditionalFormatting>
  <conditionalFormatting sqref="B17:C17">
    <cfRule type="cellIs" dxfId="41" priority="6" operator="equal">
      <formula>0</formula>
    </cfRule>
  </conditionalFormatting>
  <conditionalFormatting sqref="E17">
    <cfRule type="cellIs" dxfId="40" priority="5" operator="equal">
      <formula>0</formula>
    </cfRule>
  </conditionalFormatting>
  <conditionalFormatting sqref="D17">
    <cfRule type="cellIs" dxfId="39" priority="4" operator="equal">
      <formula>0</formula>
    </cfRule>
  </conditionalFormatting>
  <conditionalFormatting sqref="B10:C10">
    <cfRule type="cellIs" dxfId="38" priority="3" operator="equal">
      <formula>0</formula>
    </cfRule>
  </conditionalFormatting>
  <conditionalFormatting sqref="E10">
    <cfRule type="cellIs" dxfId="37" priority="2" operator="equal">
      <formula>0</formula>
    </cfRule>
  </conditionalFormatting>
  <conditionalFormatting sqref="D10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zoomScale="85" zoomScaleNormal="85" workbookViewId="0">
      <selection activeCell="A19" sqref="A19"/>
    </sheetView>
  </sheetViews>
  <sheetFormatPr defaultRowHeight="15" x14ac:dyDescent="0.25"/>
  <cols>
    <col min="1" max="1" width="23.42578125" bestFit="1" customWidth="1"/>
    <col min="2" max="2" width="9.5703125" customWidth="1"/>
    <col min="3" max="3" width="9.140625" style="5"/>
    <col min="4" max="5" width="9.140625" customWidth="1"/>
    <col min="14" max="16" width="9.140625" customWidth="1"/>
    <col min="18" max="18" width="19.85546875" customWidth="1"/>
    <col min="19" max="19" width="7.140625" style="26" hidden="1" customWidth="1"/>
    <col min="20" max="24" width="0" hidden="1" customWidth="1"/>
  </cols>
  <sheetData>
    <row r="1" spans="1:24" ht="15" customHeight="1" x14ac:dyDescent="0.25">
      <c r="A1" s="231" t="s">
        <v>0</v>
      </c>
      <c r="B1" s="239" t="s">
        <v>66</v>
      </c>
      <c r="C1" s="227" t="s">
        <v>22</v>
      </c>
      <c r="D1" s="222"/>
      <c r="E1" s="222"/>
      <c r="F1" s="222"/>
      <c r="G1" s="223"/>
      <c r="H1" s="227" t="s">
        <v>23</v>
      </c>
      <c r="I1" s="222"/>
      <c r="J1" s="222"/>
      <c r="K1" s="222"/>
      <c r="L1" s="223"/>
      <c r="M1" s="227" t="s">
        <v>53</v>
      </c>
      <c r="N1" s="222"/>
      <c r="O1" s="222"/>
      <c r="P1" s="222"/>
      <c r="Q1" s="237"/>
      <c r="R1" s="234" t="s">
        <v>65</v>
      </c>
      <c r="S1" s="20"/>
      <c r="T1" s="215" t="s">
        <v>61</v>
      </c>
      <c r="U1" s="216"/>
      <c r="V1" s="216"/>
      <c r="W1" s="216"/>
      <c r="X1" s="217"/>
    </row>
    <row r="2" spans="1:24" ht="15" customHeight="1" x14ac:dyDescent="0.25">
      <c r="A2" s="232"/>
      <c r="B2" s="240"/>
      <c r="C2" s="228"/>
      <c r="D2" s="225"/>
      <c r="E2" s="225"/>
      <c r="F2" s="225"/>
      <c r="G2" s="226"/>
      <c r="H2" s="228"/>
      <c r="I2" s="225"/>
      <c r="J2" s="225"/>
      <c r="K2" s="225"/>
      <c r="L2" s="226"/>
      <c r="M2" s="228"/>
      <c r="N2" s="225"/>
      <c r="O2" s="225"/>
      <c r="P2" s="225"/>
      <c r="Q2" s="238"/>
      <c r="R2" s="235"/>
      <c r="S2" s="20"/>
      <c r="T2" s="218"/>
      <c r="U2" s="219"/>
      <c r="V2" s="219"/>
      <c r="W2" s="219"/>
      <c r="X2" s="220"/>
    </row>
    <row r="3" spans="1:24" ht="15.75" customHeight="1" x14ac:dyDescent="0.25">
      <c r="A3" s="232"/>
      <c r="B3" s="240"/>
      <c r="C3" s="228"/>
      <c r="D3" s="225"/>
      <c r="E3" s="225"/>
      <c r="F3" s="225"/>
      <c r="G3" s="226"/>
      <c r="H3" s="228"/>
      <c r="I3" s="225"/>
      <c r="J3" s="225"/>
      <c r="K3" s="225"/>
      <c r="L3" s="226"/>
      <c r="M3" s="228"/>
      <c r="N3" s="225"/>
      <c r="O3" s="225"/>
      <c r="P3" s="225"/>
      <c r="Q3" s="238"/>
      <c r="R3" s="235"/>
      <c r="S3" s="20"/>
      <c r="T3" s="46" t="s">
        <v>55</v>
      </c>
      <c r="U3" s="214" t="s">
        <v>56</v>
      </c>
      <c r="V3" s="214"/>
      <c r="W3" s="214"/>
      <c r="X3" s="47" t="s">
        <v>57</v>
      </c>
    </row>
    <row r="4" spans="1:24" ht="15" customHeight="1" thickBot="1" x14ac:dyDescent="0.3">
      <c r="A4" s="233"/>
      <c r="B4" s="241"/>
      <c r="C4" s="88" t="s">
        <v>21</v>
      </c>
      <c r="D4" s="89" t="s">
        <v>19</v>
      </c>
      <c r="E4" s="89" t="s">
        <v>62</v>
      </c>
      <c r="F4" s="89" t="s">
        <v>63</v>
      </c>
      <c r="G4" s="90" t="s">
        <v>64</v>
      </c>
      <c r="H4" s="88" t="s">
        <v>20</v>
      </c>
      <c r="I4" s="89" t="s">
        <v>19</v>
      </c>
      <c r="J4" s="89" t="s">
        <v>62</v>
      </c>
      <c r="K4" s="89" t="s">
        <v>63</v>
      </c>
      <c r="L4" s="90" t="s">
        <v>64</v>
      </c>
      <c r="M4" s="88" t="s">
        <v>53</v>
      </c>
      <c r="N4" s="89" t="s">
        <v>19</v>
      </c>
      <c r="O4" s="89" t="s">
        <v>62</v>
      </c>
      <c r="P4" s="89" t="s">
        <v>63</v>
      </c>
      <c r="Q4" s="90" t="s">
        <v>64</v>
      </c>
      <c r="R4" s="236"/>
      <c r="S4" s="20"/>
      <c r="T4" s="34" t="s">
        <v>58</v>
      </c>
      <c r="U4" s="2" t="s">
        <v>59</v>
      </c>
      <c r="V4" s="2" t="s">
        <v>60</v>
      </c>
      <c r="W4" s="2" t="s">
        <v>58</v>
      </c>
      <c r="X4" s="35" t="s">
        <v>58</v>
      </c>
    </row>
    <row r="5" spans="1:24" s="5" customFormat="1" x14ac:dyDescent="0.25">
      <c r="A5" s="168" t="s">
        <v>1</v>
      </c>
      <c r="B5" s="83">
        <f t="shared" ref="B5:B23" si="0">H5+C5+M5</f>
        <v>27371</v>
      </c>
      <c r="C5" s="84">
        <f>C6+C7</f>
        <v>18774</v>
      </c>
      <c r="D5" s="85">
        <f t="shared" ref="D5:Q5" si="1">D6+D7</f>
        <v>0</v>
      </c>
      <c r="E5" s="85">
        <f t="shared" si="1"/>
        <v>0</v>
      </c>
      <c r="F5" s="85">
        <f t="shared" si="1"/>
        <v>2</v>
      </c>
      <c r="G5" s="86">
        <f t="shared" si="1"/>
        <v>18772</v>
      </c>
      <c r="H5" s="84">
        <f t="shared" si="1"/>
        <v>5338</v>
      </c>
      <c r="I5" s="85">
        <f t="shared" si="1"/>
        <v>2</v>
      </c>
      <c r="J5" s="85">
        <f t="shared" si="1"/>
        <v>39</v>
      </c>
      <c r="K5" s="85">
        <f t="shared" si="1"/>
        <v>1244</v>
      </c>
      <c r="L5" s="86">
        <f t="shared" si="1"/>
        <v>4053</v>
      </c>
      <c r="M5" s="84">
        <f t="shared" si="1"/>
        <v>3259</v>
      </c>
      <c r="N5" s="85">
        <f t="shared" si="1"/>
        <v>0</v>
      </c>
      <c r="O5" s="85">
        <f t="shared" si="1"/>
        <v>0</v>
      </c>
      <c r="P5" s="85">
        <f t="shared" si="1"/>
        <v>0</v>
      </c>
      <c r="Q5" s="87">
        <f t="shared" si="1"/>
        <v>3259</v>
      </c>
      <c r="R5" s="147">
        <v>3</v>
      </c>
      <c r="S5" s="21">
        <f t="shared" ref="S5:S23" si="2">B5-T5-U5-V5-W5-X5</f>
        <v>0</v>
      </c>
      <c r="T5" s="36">
        <f t="shared" ref="T5:X5" si="3">T6+T7</f>
        <v>18774</v>
      </c>
      <c r="U5" s="1">
        <f t="shared" si="3"/>
        <v>3</v>
      </c>
      <c r="V5" s="1">
        <f t="shared" si="3"/>
        <v>6</v>
      </c>
      <c r="W5" s="1">
        <f t="shared" si="3"/>
        <v>5329</v>
      </c>
      <c r="X5" s="37">
        <f t="shared" si="3"/>
        <v>3259</v>
      </c>
    </row>
    <row r="6" spans="1:24" s="6" customFormat="1" x14ac:dyDescent="0.25">
      <c r="A6" s="163" t="s">
        <v>2</v>
      </c>
      <c r="B6" s="59">
        <f t="shared" si="0"/>
        <v>14167</v>
      </c>
      <c r="C6" s="38">
        <f>D6+E6+F6+G6</f>
        <v>8150</v>
      </c>
      <c r="D6" s="18"/>
      <c r="E6" s="18"/>
      <c r="F6" s="18">
        <v>2</v>
      </c>
      <c r="G6" s="39">
        <v>8148</v>
      </c>
      <c r="H6" s="38">
        <f>I6+J6+K6+L6</f>
        <v>3645</v>
      </c>
      <c r="I6" s="18">
        <v>1</v>
      </c>
      <c r="J6" s="18">
        <v>28</v>
      </c>
      <c r="K6" s="18">
        <v>1100</v>
      </c>
      <c r="L6" s="39">
        <v>2516</v>
      </c>
      <c r="M6" s="38">
        <f>N6+O6+P6+Q6</f>
        <v>2372</v>
      </c>
      <c r="N6" s="18"/>
      <c r="O6" s="18"/>
      <c r="P6" s="18"/>
      <c r="Q6" s="73">
        <v>2372</v>
      </c>
      <c r="R6" s="78">
        <v>2</v>
      </c>
      <c r="S6" s="21">
        <f t="shared" si="2"/>
        <v>0</v>
      </c>
      <c r="T6" s="56">
        <v>8150</v>
      </c>
      <c r="U6" s="18">
        <v>3</v>
      </c>
      <c r="V6" s="18">
        <v>6</v>
      </c>
      <c r="W6" s="18">
        <v>3636</v>
      </c>
      <c r="X6" s="48">
        <v>2372</v>
      </c>
    </row>
    <row r="7" spans="1:24" s="16" customFormat="1" x14ac:dyDescent="0.25">
      <c r="A7" s="163" t="s">
        <v>3</v>
      </c>
      <c r="B7" s="59">
        <f t="shared" si="0"/>
        <v>13204</v>
      </c>
      <c r="C7" s="38">
        <f>D7+E7+F7+G7</f>
        <v>10624</v>
      </c>
      <c r="D7" s="4"/>
      <c r="E7" s="4"/>
      <c r="F7" s="4"/>
      <c r="G7" s="40">
        <v>10624</v>
      </c>
      <c r="H7" s="38">
        <f>I7+J7+K7+L7</f>
        <v>1693</v>
      </c>
      <c r="I7" s="4">
        <v>1</v>
      </c>
      <c r="J7" s="4">
        <v>11</v>
      </c>
      <c r="K7" s="4">
        <v>144</v>
      </c>
      <c r="L7" s="40">
        <v>1537</v>
      </c>
      <c r="M7" s="38">
        <f>N7+O7+P7+Q7</f>
        <v>887</v>
      </c>
      <c r="N7" s="4"/>
      <c r="O7" s="4"/>
      <c r="P7" s="4"/>
      <c r="Q7" s="74">
        <v>887</v>
      </c>
      <c r="R7" s="79">
        <v>1</v>
      </c>
      <c r="S7" s="21">
        <f t="shared" si="2"/>
        <v>0</v>
      </c>
      <c r="T7" s="56">
        <v>10624</v>
      </c>
      <c r="U7" s="4"/>
      <c r="V7" s="4"/>
      <c r="W7" s="4">
        <v>1693</v>
      </c>
      <c r="X7" s="49">
        <v>887</v>
      </c>
    </row>
    <row r="8" spans="1:24" s="5" customFormat="1" x14ac:dyDescent="0.25">
      <c r="A8" s="165" t="s">
        <v>86</v>
      </c>
      <c r="B8" s="58">
        <f t="shared" si="0"/>
        <v>19140</v>
      </c>
      <c r="C8" s="36">
        <f>C9+C10</f>
        <v>16564</v>
      </c>
      <c r="D8" s="1">
        <f t="shared" ref="D8:Q8" si="4">D9+D10</f>
        <v>0</v>
      </c>
      <c r="E8" s="1">
        <f t="shared" si="4"/>
        <v>0</v>
      </c>
      <c r="F8" s="1">
        <f t="shared" si="4"/>
        <v>175</v>
      </c>
      <c r="G8" s="37">
        <f t="shared" si="4"/>
        <v>16389</v>
      </c>
      <c r="H8" s="36">
        <f t="shared" si="4"/>
        <v>1923</v>
      </c>
      <c r="I8" s="1">
        <f t="shared" si="4"/>
        <v>0</v>
      </c>
      <c r="J8" s="1">
        <f t="shared" si="4"/>
        <v>5</v>
      </c>
      <c r="K8" s="1">
        <f t="shared" si="4"/>
        <v>417</v>
      </c>
      <c r="L8" s="37">
        <f t="shared" si="4"/>
        <v>1501</v>
      </c>
      <c r="M8" s="36">
        <f t="shared" si="4"/>
        <v>653</v>
      </c>
      <c r="N8" s="1">
        <f t="shared" si="4"/>
        <v>0</v>
      </c>
      <c r="O8" s="1">
        <f t="shared" si="4"/>
        <v>0</v>
      </c>
      <c r="P8" s="1">
        <f t="shared" si="4"/>
        <v>0</v>
      </c>
      <c r="Q8" s="72">
        <f t="shared" si="4"/>
        <v>653</v>
      </c>
      <c r="R8" s="146">
        <v>15</v>
      </c>
      <c r="S8" s="21">
        <f t="shared" si="2"/>
        <v>0</v>
      </c>
      <c r="T8" s="36">
        <f t="shared" ref="T8:X8" si="5">T9+T10</f>
        <v>16564</v>
      </c>
      <c r="U8" s="1">
        <f t="shared" si="5"/>
        <v>0</v>
      </c>
      <c r="V8" s="1">
        <f t="shared" si="5"/>
        <v>5</v>
      </c>
      <c r="W8" s="1">
        <f t="shared" si="5"/>
        <v>1918</v>
      </c>
      <c r="X8" s="37">
        <f t="shared" si="5"/>
        <v>653</v>
      </c>
    </row>
    <row r="9" spans="1:24" s="6" customFormat="1" x14ac:dyDescent="0.25">
      <c r="A9" s="163" t="s">
        <v>5</v>
      </c>
      <c r="B9" s="59">
        <f t="shared" si="0"/>
        <v>10075</v>
      </c>
      <c r="C9" s="38">
        <f>D9+E9+F9+G9</f>
        <v>9038</v>
      </c>
      <c r="D9" s="18"/>
      <c r="E9" s="18"/>
      <c r="F9" s="18">
        <v>171</v>
      </c>
      <c r="G9" s="39">
        <v>8867</v>
      </c>
      <c r="H9" s="38">
        <f t="shared" ref="H9:H10" si="6">I9+J9+K9+L9</f>
        <v>928</v>
      </c>
      <c r="I9" s="18"/>
      <c r="J9" s="18">
        <v>5</v>
      </c>
      <c r="K9" s="18">
        <v>324</v>
      </c>
      <c r="L9" s="39">
        <v>599</v>
      </c>
      <c r="M9" s="38">
        <f t="shared" ref="M9:M10" si="7">N9+O9+P9+Q9</f>
        <v>109</v>
      </c>
      <c r="N9" s="18"/>
      <c r="O9" s="18"/>
      <c r="P9" s="18"/>
      <c r="Q9" s="73">
        <v>109</v>
      </c>
      <c r="R9" s="78">
        <v>10</v>
      </c>
      <c r="S9" s="21">
        <f t="shared" si="2"/>
        <v>0</v>
      </c>
      <c r="T9" s="56">
        <v>9038</v>
      </c>
      <c r="U9" s="18"/>
      <c r="V9" s="18"/>
      <c r="W9" s="18">
        <v>928</v>
      </c>
      <c r="X9" s="48">
        <v>109</v>
      </c>
    </row>
    <row r="10" spans="1:24" s="6" customFormat="1" x14ac:dyDescent="0.25">
      <c r="A10" s="163" t="s">
        <v>6</v>
      </c>
      <c r="B10" s="59">
        <f t="shared" si="0"/>
        <v>9065</v>
      </c>
      <c r="C10" s="38">
        <f>D10+E10+F10+G10</f>
        <v>7526</v>
      </c>
      <c r="D10" s="18"/>
      <c r="E10" s="18"/>
      <c r="F10" s="18">
        <v>4</v>
      </c>
      <c r="G10" s="39">
        <v>7522</v>
      </c>
      <c r="H10" s="38">
        <f t="shared" si="6"/>
        <v>995</v>
      </c>
      <c r="I10" s="18"/>
      <c r="J10" s="18"/>
      <c r="K10" s="18">
        <v>93</v>
      </c>
      <c r="L10" s="39">
        <v>902</v>
      </c>
      <c r="M10" s="38">
        <f t="shared" si="7"/>
        <v>544</v>
      </c>
      <c r="N10" s="18"/>
      <c r="O10" s="18"/>
      <c r="P10" s="18"/>
      <c r="Q10" s="73">
        <v>544</v>
      </c>
      <c r="R10" s="78">
        <v>5</v>
      </c>
      <c r="S10" s="21">
        <f t="shared" si="2"/>
        <v>0</v>
      </c>
      <c r="T10" s="56">
        <v>7526</v>
      </c>
      <c r="U10" s="18"/>
      <c r="V10" s="18">
        <v>5</v>
      </c>
      <c r="W10" s="18">
        <v>990</v>
      </c>
      <c r="X10" s="48">
        <v>544</v>
      </c>
    </row>
    <row r="11" spans="1:24" s="5" customFormat="1" x14ac:dyDescent="0.25">
      <c r="A11" s="61" t="s">
        <v>7</v>
      </c>
      <c r="B11" s="58">
        <f t="shared" si="0"/>
        <v>29507</v>
      </c>
      <c r="C11" s="36">
        <f t="shared" ref="C11:P11" si="8">C12+C13</f>
        <v>26532</v>
      </c>
      <c r="D11" s="1">
        <f t="shared" si="8"/>
        <v>0</v>
      </c>
      <c r="E11" s="1">
        <f t="shared" si="8"/>
        <v>0</v>
      </c>
      <c r="F11" s="1">
        <f t="shared" si="8"/>
        <v>4</v>
      </c>
      <c r="G11" s="37">
        <f t="shared" si="8"/>
        <v>26528</v>
      </c>
      <c r="H11" s="36">
        <f t="shared" si="8"/>
        <v>2411</v>
      </c>
      <c r="I11" s="1">
        <f t="shared" si="8"/>
        <v>6</v>
      </c>
      <c r="J11" s="1">
        <f t="shared" si="8"/>
        <v>6</v>
      </c>
      <c r="K11" s="1">
        <f t="shared" si="8"/>
        <v>298</v>
      </c>
      <c r="L11" s="37">
        <f t="shared" si="8"/>
        <v>2101</v>
      </c>
      <c r="M11" s="36">
        <f t="shared" si="8"/>
        <v>564</v>
      </c>
      <c r="N11" s="1">
        <f t="shared" si="8"/>
        <v>0</v>
      </c>
      <c r="O11" s="1">
        <f t="shared" si="8"/>
        <v>0</v>
      </c>
      <c r="P11" s="1">
        <f t="shared" si="8"/>
        <v>0</v>
      </c>
      <c r="Q11" s="72">
        <f>Q12+Q13</f>
        <v>564</v>
      </c>
      <c r="R11" s="146">
        <v>4</v>
      </c>
      <c r="S11" s="21">
        <f t="shared" si="2"/>
        <v>0</v>
      </c>
      <c r="T11" s="36">
        <f t="shared" ref="T11:X11" si="9">T12+T13</f>
        <v>26532</v>
      </c>
      <c r="U11" s="1">
        <f t="shared" si="9"/>
        <v>0</v>
      </c>
      <c r="V11" s="1">
        <f t="shared" si="9"/>
        <v>16</v>
      </c>
      <c r="W11" s="1">
        <f t="shared" si="9"/>
        <v>2395</v>
      </c>
      <c r="X11" s="37">
        <f t="shared" si="9"/>
        <v>564</v>
      </c>
    </row>
    <row r="12" spans="1:24" s="6" customFormat="1" x14ac:dyDescent="0.25">
      <c r="A12" s="62" t="s">
        <v>8</v>
      </c>
      <c r="B12" s="59">
        <f t="shared" si="0"/>
        <v>15687</v>
      </c>
      <c r="C12" s="38">
        <f>D12+E12+F12+G12</f>
        <v>14110</v>
      </c>
      <c r="D12" s="18"/>
      <c r="E12" s="18"/>
      <c r="F12" s="18">
        <v>4</v>
      </c>
      <c r="G12" s="39">
        <v>14106</v>
      </c>
      <c r="H12" s="38">
        <f t="shared" ref="H12:H14" si="10">I12+J12+K12+L12</f>
        <v>1303</v>
      </c>
      <c r="I12" s="18">
        <v>5</v>
      </c>
      <c r="J12" s="18">
        <v>4</v>
      </c>
      <c r="K12" s="18">
        <v>135</v>
      </c>
      <c r="L12" s="39">
        <v>1159</v>
      </c>
      <c r="M12" s="38">
        <f t="shared" ref="M12:M14" si="11">N12+O12+P12+Q12</f>
        <v>274</v>
      </c>
      <c r="N12" s="18"/>
      <c r="O12" s="18"/>
      <c r="P12" s="18"/>
      <c r="Q12" s="73">
        <v>274</v>
      </c>
      <c r="R12" s="78">
        <v>4</v>
      </c>
      <c r="S12" s="21">
        <f t="shared" si="2"/>
        <v>0</v>
      </c>
      <c r="T12" s="56">
        <v>14110</v>
      </c>
      <c r="U12" s="18"/>
      <c r="V12" s="18">
        <v>12</v>
      </c>
      <c r="W12" s="18">
        <v>1291</v>
      </c>
      <c r="X12" s="48">
        <v>274</v>
      </c>
    </row>
    <row r="13" spans="1:24" s="6" customFormat="1" x14ac:dyDescent="0.25">
      <c r="A13" s="164" t="s">
        <v>9</v>
      </c>
      <c r="B13" s="59">
        <f t="shared" si="0"/>
        <v>13820</v>
      </c>
      <c r="C13" s="38">
        <f>D13+E13+F13+G13</f>
        <v>12422</v>
      </c>
      <c r="D13" s="18"/>
      <c r="E13" s="18"/>
      <c r="F13" s="18"/>
      <c r="G13" s="39">
        <v>12422</v>
      </c>
      <c r="H13" s="38">
        <f t="shared" si="10"/>
        <v>1108</v>
      </c>
      <c r="I13" s="18">
        <v>1</v>
      </c>
      <c r="J13" s="18">
        <v>2</v>
      </c>
      <c r="K13" s="18">
        <v>163</v>
      </c>
      <c r="L13" s="39">
        <v>942</v>
      </c>
      <c r="M13" s="38">
        <f t="shared" si="11"/>
        <v>290</v>
      </c>
      <c r="N13" s="18"/>
      <c r="O13" s="18"/>
      <c r="P13" s="18"/>
      <c r="Q13" s="73">
        <v>290</v>
      </c>
      <c r="R13" s="78">
        <v>0</v>
      </c>
      <c r="S13" s="21">
        <f t="shared" si="2"/>
        <v>0</v>
      </c>
      <c r="T13" s="56">
        <v>12422</v>
      </c>
      <c r="U13" s="18"/>
      <c r="V13" s="18">
        <v>4</v>
      </c>
      <c r="W13" s="18">
        <v>1104</v>
      </c>
      <c r="X13" s="48">
        <v>290</v>
      </c>
    </row>
    <row r="14" spans="1:24" s="17" customFormat="1" x14ac:dyDescent="0.25">
      <c r="A14" s="167" t="s">
        <v>10</v>
      </c>
      <c r="B14" s="60">
        <f t="shared" si="0"/>
        <v>13271</v>
      </c>
      <c r="C14" s="41">
        <f>D14+E14+F14+G14</f>
        <v>10865</v>
      </c>
      <c r="D14" s="3"/>
      <c r="E14" s="3"/>
      <c r="F14" s="3"/>
      <c r="G14" s="42">
        <v>10865</v>
      </c>
      <c r="H14" s="41">
        <f t="shared" si="10"/>
        <v>1799</v>
      </c>
      <c r="I14" s="3"/>
      <c r="J14" s="3">
        <v>11</v>
      </c>
      <c r="K14" s="3">
        <v>233</v>
      </c>
      <c r="L14" s="42">
        <v>1555</v>
      </c>
      <c r="M14" s="41">
        <f t="shared" si="11"/>
        <v>607</v>
      </c>
      <c r="N14" s="3"/>
      <c r="O14" s="3"/>
      <c r="P14" s="3"/>
      <c r="Q14" s="75">
        <v>607</v>
      </c>
      <c r="R14" s="80">
        <v>0</v>
      </c>
      <c r="S14" s="21">
        <f t="shared" si="2"/>
        <v>0</v>
      </c>
      <c r="T14" s="57">
        <v>10865</v>
      </c>
      <c r="U14" s="3"/>
      <c r="V14" s="3">
        <v>1</v>
      </c>
      <c r="W14" s="3">
        <v>1798</v>
      </c>
      <c r="X14" s="50">
        <v>607</v>
      </c>
    </row>
    <row r="15" spans="1:24" s="5" customFormat="1" x14ac:dyDescent="0.25">
      <c r="A15" s="165" t="s">
        <v>87</v>
      </c>
      <c r="B15" s="58">
        <f t="shared" si="0"/>
        <v>18797</v>
      </c>
      <c r="C15" s="36">
        <f t="shared" ref="C15:Q15" si="12">C16+C17</f>
        <v>16121</v>
      </c>
      <c r="D15" s="1">
        <f t="shared" si="12"/>
        <v>0</v>
      </c>
      <c r="E15" s="1">
        <f t="shared" si="12"/>
        <v>0</v>
      </c>
      <c r="F15" s="1">
        <f t="shared" si="12"/>
        <v>0</v>
      </c>
      <c r="G15" s="37">
        <f t="shared" si="12"/>
        <v>16121</v>
      </c>
      <c r="H15" s="36">
        <f t="shared" si="12"/>
        <v>1999</v>
      </c>
      <c r="I15" s="1">
        <f t="shared" si="12"/>
        <v>0</v>
      </c>
      <c r="J15" s="1">
        <f t="shared" si="12"/>
        <v>56</v>
      </c>
      <c r="K15" s="1">
        <f t="shared" si="12"/>
        <v>214</v>
      </c>
      <c r="L15" s="37">
        <f t="shared" si="12"/>
        <v>1729</v>
      </c>
      <c r="M15" s="36">
        <f t="shared" si="12"/>
        <v>677</v>
      </c>
      <c r="N15" s="1">
        <f t="shared" si="12"/>
        <v>0</v>
      </c>
      <c r="O15" s="1">
        <f t="shared" si="12"/>
        <v>0</v>
      </c>
      <c r="P15" s="1">
        <f t="shared" si="12"/>
        <v>0</v>
      </c>
      <c r="Q15" s="72">
        <f t="shared" si="12"/>
        <v>677</v>
      </c>
      <c r="R15" s="146">
        <v>1</v>
      </c>
      <c r="S15" s="21">
        <f t="shared" si="2"/>
        <v>245</v>
      </c>
      <c r="T15" s="36">
        <f t="shared" ref="T15:X15" si="13">T16+T17</f>
        <v>15965</v>
      </c>
      <c r="U15" s="1">
        <f t="shared" si="13"/>
        <v>0</v>
      </c>
      <c r="V15" s="1">
        <f t="shared" si="13"/>
        <v>2</v>
      </c>
      <c r="W15" s="1">
        <f t="shared" si="13"/>
        <v>1921</v>
      </c>
      <c r="X15" s="37">
        <f t="shared" si="13"/>
        <v>664</v>
      </c>
    </row>
    <row r="16" spans="1:24" s="6" customFormat="1" x14ac:dyDescent="0.25">
      <c r="A16" s="163" t="s">
        <v>12</v>
      </c>
      <c r="B16" s="59">
        <f t="shared" si="0"/>
        <v>18552</v>
      </c>
      <c r="C16" s="38">
        <f>D16+E16+F16+G16</f>
        <v>15965</v>
      </c>
      <c r="D16" s="18"/>
      <c r="E16" s="18"/>
      <c r="F16" s="18"/>
      <c r="G16" s="39">
        <v>15965</v>
      </c>
      <c r="H16" s="38">
        <f t="shared" ref="H16:H20" si="14">I16+J16+K16+L16</f>
        <v>1923</v>
      </c>
      <c r="I16" s="18"/>
      <c r="J16" s="18"/>
      <c r="K16" s="18">
        <v>209</v>
      </c>
      <c r="L16" s="39">
        <v>1714</v>
      </c>
      <c r="M16" s="38">
        <f t="shared" ref="M16:M20" si="15">N16+O16+P16+Q16</f>
        <v>664</v>
      </c>
      <c r="N16" s="18"/>
      <c r="O16" s="18"/>
      <c r="P16" s="18"/>
      <c r="Q16" s="73">
        <v>664</v>
      </c>
      <c r="R16" s="78">
        <v>1</v>
      </c>
      <c r="S16" s="21">
        <f t="shared" si="2"/>
        <v>0</v>
      </c>
      <c r="T16" s="46">
        <v>15965</v>
      </c>
      <c r="U16" s="18"/>
      <c r="V16" s="18">
        <v>2</v>
      </c>
      <c r="W16" s="18">
        <v>1921</v>
      </c>
      <c r="X16" s="48">
        <v>664</v>
      </c>
    </row>
    <row r="17" spans="1:24" s="6" customFormat="1" x14ac:dyDescent="0.25">
      <c r="A17" s="164" t="s">
        <v>13</v>
      </c>
      <c r="B17" s="59">
        <f t="shared" si="0"/>
        <v>245</v>
      </c>
      <c r="C17" s="38">
        <f>D17+E17+F17+G17</f>
        <v>156</v>
      </c>
      <c r="D17" s="18"/>
      <c r="E17" s="18"/>
      <c r="F17" s="18"/>
      <c r="G17" s="39">
        <v>156</v>
      </c>
      <c r="H17" s="38">
        <f t="shared" si="14"/>
        <v>76</v>
      </c>
      <c r="I17" s="18"/>
      <c r="J17" s="18">
        <v>56</v>
      </c>
      <c r="K17" s="18">
        <v>5</v>
      </c>
      <c r="L17" s="39">
        <v>15</v>
      </c>
      <c r="M17" s="38">
        <f t="shared" si="15"/>
        <v>13</v>
      </c>
      <c r="N17" s="18"/>
      <c r="O17" s="18"/>
      <c r="P17" s="18"/>
      <c r="Q17" s="73">
        <v>13</v>
      </c>
      <c r="R17" s="78">
        <v>0</v>
      </c>
      <c r="S17" s="21">
        <f t="shared" si="2"/>
        <v>245</v>
      </c>
      <c r="T17" s="46"/>
      <c r="U17" s="18"/>
      <c r="V17" s="18"/>
      <c r="W17" s="18"/>
      <c r="X17" s="48"/>
    </row>
    <row r="18" spans="1:24" s="7" customFormat="1" x14ac:dyDescent="0.25">
      <c r="A18" s="167" t="s">
        <v>14</v>
      </c>
      <c r="B18" s="60">
        <f t="shared" si="0"/>
        <v>19795</v>
      </c>
      <c r="C18" s="41">
        <f t="shared" ref="C18:C22" si="16">D18+E18+F18+G18</f>
        <v>17737</v>
      </c>
      <c r="D18" s="1"/>
      <c r="E18" s="1"/>
      <c r="F18" s="1"/>
      <c r="G18" s="37">
        <v>17737</v>
      </c>
      <c r="H18" s="41">
        <f t="shared" si="14"/>
        <v>1919</v>
      </c>
      <c r="I18" s="1">
        <v>19</v>
      </c>
      <c r="J18" s="1">
        <v>2</v>
      </c>
      <c r="K18" s="1">
        <v>353</v>
      </c>
      <c r="L18" s="37">
        <v>1545</v>
      </c>
      <c r="M18" s="41">
        <f t="shared" si="15"/>
        <v>139</v>
      </c>
      <c r="N18" s="1"/>
      <c r="O18" s="1"/>
      <c r="P18" s="1"/>
      <c r="Q18" s="72">
        <v>139</v>
      </c>
      <c r="R18" s="81">
        <v>0</v>
      </c>
      <c r="S18" s="21">
        <f t="shared" si="2"/>
        <v>0</v>
      </c>
      <c r="T18" s="57">
        <v>17737</v>
      </c>
      <c r="U18" s="1">
        <v>1</v>
      </c>
      <c r="V18" s="1">
        <v>9</v>
      </c>
      <c r="W18" s="1">
        <v>1909</v>
      </c>
      <c r="X18" s="51">
        <v>139</v>
      </c>
    </row>
    <row r="19" spans="1:24" s="17" customFormat="1" x14ac:dyDescent="0.25">
      <c r="A19" s="61" t="s">
        <v>15</v>
      </c>
      <c r="B19" s="60">
        <f t="shared" si="0"/>
        <v>16458</v>
      </c>
      <c r="C19" s="41">
        <f t="shared" si="16"/>
        <v>14369</v>
      </c>
      <c r="D19" s="3"/>
      <c r="E19" s="3"/>
      <c r="F19" s="3"/>
      <c r="G19" s="42">
        <v>14369</v>
      </c>
      <c r="H19" s="41">
        <f t="shared" si="14"/>
        <v>1351</v>
      </c>
      <c r="I19" s="3"/>
      <c r="J19" s="3">
        <v>39</v>
      </c>
      <c r="K19" s="3">
        <v>353</v>
      </c>
      <c r="L19" s="42">
        <v>959</v>
      </c>
      <c r="M19" s="41">
        <f t="shared" si="15"/>
        <v>738</v>
      </c>
      <c r="N19" s="3"/>
      <c r="O19" s="3"/>
      <c r="P19" s="3"/>
      <c r="Q19" s="75">
        <v>738</v>
      </c>
      <c r="R19" s="80">
        <v>0</v>
      </c>
      <c r="S19" s="21">
        <f t="shared" si="2"/>
        <v>0</v>
      </c>
      <c r="T19" s="57">
        <v>14369</v>
      </c>
      <c r="U19" s="3"/>
      <c r="V19" s="3">
        <v>1</v>
      </c>
      <c r="W19" s="3">
        <v>1350</v>
      </c>
      <c r="X19" s="50">
        <v>738</v>
      </c>
    </row>
    <row r="20" spans="1:24" s="7" customFormat="1" x14ac:dyDescent="0.25">
      <c r="A20" s="165" t="s">
        <v>16</v>
      </c>
      <c r="B20" s="60">
        <f t="shared" si="0"/>
        <v>14523</v>
      </c>
      <c r="C20" s="41">
        <f t="shared" si="16"/>
        <v>13137</v>
      </c>
      <c r="D20" s="3"/>
      <c r="E20" s="3"/>
      <c r="F20" s="3">
        <v>2</v>
      </c>
      <c r="G20" s="42">
        <v>13135</v>
      </c>
      <c r="H20" s="41">
        <f t="shared" si="14"/>
        <v>1092</v>
      </c>
      <c r="I20" s="1">
        <v>6</v>
      </c>
      <c r="J20" s="1">
        <v>3</v>
      </c>
      <c r="K20" s="1">
        <v>109</v>
      </c>
      <c r="L20" s="37">
        <v>974</v>
      </c>
      <c r="M20" s="41">
        <f t="shared" si="15"/>
        <v>294</v>
      </c>
      <c r="N20" s="1"/>
      <c r="O20" s="1"/>
      <c r="P20" s="1"/>
      <c r="Q20" s="72">
        <v>294</v>
      </c>
      <c r="R20" s="81">
        <v>0</v>
      </c>
      <c r="S20" s="21">
        <f t="shared" si="2"/>
        <v>0</v>
      </c>
      <c r="T20" s="57">
        <v>13137</v>
      </c>
      <c r="U20" s="1"/>
      <c r="V20" s="1">
        <v>5</v>
      </c>
      <c r="W20" s="1">
        <v>1087</v>
      </c>
      <c r="X20" s="51">
        <v>294</v>
      </c>
    </row>
    <row r="21" spans="1:24" s="7" customFormat="1" x14ac:dyDescent="0.25">
      <c r="A21" s="165" t="s">
        <v>17</v>
      </c>
      <c r="B21" s="60">
        <f t="shared" si="0"/>
        <v>5458</v>
      </c>
      <c r="C21" s="41">
        <f t="shared" si="16"/>
        <v>4620</v>
      </c>
      <c r="D21" s="1"/>
      <c r="E21" s="1"/>
      <c r="F21" s="1"/>
      <c r="G21" s="37">
        <v>4620</v>
      </c>
      <c r="H21" s="41">
        <f>I21+J21+K21+L21</f>
        <v>580</v>
      </c>
      <c r="I21" s="1">
        <v>5</v>
      </c>
      <c r="J21" s="1"/>
      <c r="K21" s="1">
        <v>89</v>
      </c>
      <c r="L21" s="37">
        <v>486</v>
      </c>
      <c r="M21" s="41">
        <f>N21+O21+P21+Q21</f>
        <v>258</v>
      </c>
      <c r="N21" s="1"/>
      <c r="O21" s="1"/>
      <c r="P21" s="1"/>
      <c r="Q21" s="72">
        <v>258</v>
      </c>
      <c r="R21" s="81">
        <v>0</v>
      </c>
      <c r="S21" s="21">
        <f t="shared" si="2"/>
        <v>0</v>
      </c>
      <c r="T21" s="57">
        <v>4620</v>
      </c>
      <c r="U21" s="1"/>
      <c r="V21" s="1"/>
      <c r="W21" s="1">
        <v>580</v>
      </c>
      <c r="X21" s="51">
        <v>258</v>
      </c>
    </row>
    <row r="22" spans="1:24" s="7" customFormat="1" ht="15.75" thickBot="1" x14ac:dyDescent="0.3">
      <c r="A22" s="166" t="s">
        <v>18</v>
      </c>
      <c r="B22" s="63">
        <f t="shared" si="0"/>
        <v>1224</v>
      </c>
      <c r="C22" s="64">
        <f t="shared" si="16"/>
        <v>944</v>
      </c>
      <c r="D22" s="65"/>
      <c r="E22" s="65"/>
      <c r="F22" s="65"/>
      <c r="G22" s="66">
        <v>944</v>
      </c>
      <c r="H22" s="64">
        <f t="shared" ref="H22" si="17">I22+J22+K22+L22</f>
        <v>201</v>
      </c>
      <c r="I22" s="65">
        <v>5</v>
      </c>
      <c r="J22" s="65">
        <v>4</v>
      </c>
      <c r="K22" s="65">
        <v>3</v>
      </c>
      <c r="L22" s="66">
        <v>189</v>
      </c>
      <c r="M22" s="64">
        <f t="shared" ref="M22" si="18">N22+O22+P22+Q22</f>
        <v>79</v>
      </c>
      <c r="N22" s="65"/>
      <c r="O22" s="65"/>
      <c r="P22" s="65"/>
      <c r="Q22" s="76">
        <v>79</v>
      </c>
      <c r="R22" s="82">
        <v>0</v>
      </c>
      <c r="S22" s="21">
        <f t="shared" si="2"/>
        <v>0</v>
      </c>
      <c r="T22" s="57">
        <v>944</v>
      </c>
      <c r="U22" s="1"/>
      <c r="V22" s="1"/>
      <c r="W22" s="1">
        <v>201</v>
      </c>
      <c r="X22" s="51">
        <v>79</v>
      </c>
    </row>
    <row r="23" spans="1:24" ht="16.5" thickBot="1" x14ac:dyDescent="0.3">
      <c r="A23" s="67" t="s">
        <v>24</v>
      </c>
      <c r="B23" s="68">
        <f t="shared" si="0"/>
        <v>165544</v>
      </c>
      <c r="C23" s="69">
        <f>C5+C8+C11+C14+C15+C18+C19+C20+C21+C22</f>
        <v>139663</v>
      </c>
      <c r="D23" s="70">
        <f t="shared" ref="D23:P23" si="19">D5+D8+D11+D14+D15+D18+D19+D20+D21+D22</f>
        <v>0</v>
      </c>
      <c r="E23" s="70">
        <f t="shared" si="19"/>
        <v>0</v>
      </c>
      <c r="F23" s="70">
        <f t="shared" si="19"/>
        <v>183</v>
      </c>
      <c r="G23" s="71">
        <f t="shared" si="19"/>
        <v>139480</v>
      </c>
      <c r="H23" s="69">
        <f t="shared" si="19"/>
        <v>18613</v>
      </c>
      <c r="I23" s="70">
        <f t="shared" si="19"/>
        <v>43</v>
      </c>
      <c r="J23" s="70">
        <f t="shared" si="19"/>
        <v>165</v>
      </c>
      <c r="K23" s="70">
        <f t="shared" si="19"/>
        <v>3313</v>
      </c>
      <c r="L23" s="71">
        <f t="shared" si="19"/>
        <v>15092</v>
      </c>
      <c r="M23" s="69">
        <f t="shared" si="19"/>
        <v>7268</v>
      </c>
      <c r="N23" s="70">
        <f t="shared" si="19"/>
        <v>0</v>
      </c>
      <c r="O23" s="70">
        <f t="shared" si="19"/>
        <v>0</v>
      </c>
      <c r="P23" s="70">
        <f t="shared" si="19"/>
        <v>0</v>
      </c>
      <c r="Q23" s="77">
        <f>Q5+Q8+Q11+Q14+Q15+Q18+Q19+Q20+Q21+Q22</f>
        <v>7268</v>
      </c>
      <c r="R23" s="148">
        <f>R5+R8+R11+R14+R15+R18+R19+R20+R21+R22</f>
        <v>23</v>
      </c>
      <c r="S23" s="21">
        <f t="shared" si="2"/>
        <v>245</v>
      </c>
      <c r="T23" s="43">
        <f t="shared" ref="T23:X23" si="20">T5+T8+T11+T14+T15+T18+T19+T20+T21+T22</f>
        <v>139507</v>
      </c>
      <c r="U23" s="44">
        <f t="shared" si="20"/>
        <v>4</v>
      </c>
      <c r="V23" s="44">
        <f t="shared" si="20"/>
        <v>45</v>
      </c>
      <c r="W23" s="44">
        <f t="shared" si="20"/>
        <v>18488</v>
      </c>
      <c r="X23" s="45">
        <f t="shared" si="20"/>
        <v>7255</v>
      </c>
    </row>
    <row r="24" spans="1:24" x14ac:dyDescent="0.25">
      <c r="C24"/>
    </row>
    <row r="26" spans="1:24" x14ac:dyDescent="0.25">
      <c r="C26"/>
    </row>
  </sheetData>
  <mergeCells count="8">
    <mergeCell ref="T1:X2"/>
    <mergeCell ref="U3:W3"/>
    <mergeCell ref="A1:A4"/>
    <mergeCell ref="R1:R4"/>
    <mergeCell ref="C1:G3"/>
    <mergeCell ref="H1:L3"/>
    <mergeCell ref="M1:Q3"/>
    <mergeCell ref="B1:B4"/>
  </mergeCells>
  <conditionalFormatting sqref="C5:C12 H5:H12 H19:H21 C19:C21 C23 H23 H14:H17 C14:C17">
    <cfRule type="cellIs" dxfId="35" priority="12" operator="equal">
      <formula>0</formula>
    </cfRule>
  </conditionalFormatting>
  <conditionalFormatting sqref="B5:B12 B19:B21 B23 B14:B17">
    <cfRule type="cellIs" dxfId="34" priority="11" operator="equal">
      <formula>0</formula>
    </cfRule>
  </conditionalFormatting>
  <conditionalFormatting sqref="M5:M12 M19:M21 M23 M14:M17">
    <cfRule type="cellIs" dxfId="33" priority="10" operator="equal">
      <formula>0</formula>
    </cfRule>
  </conditionalFormatting>
  <conditionalFormatting sqref="C18 H18">
    <cfRule type="cellIs" dxfId="32" priority="9" operator="equal">
      <formula>0</formula>
    </cfRule>
  </conditionalFormatting>
  <conditionalFormatting sqref="B18">
    <cfRule type="cellIs" dxfId="31" priority="8" operator="equal">
      <formula>0</formula>
    </cfRule>
  </conditionalFormatting>
  <conditionalFormatting sqref="M18">
    <cfRule type="cellIs" dxfId="30" priority="7" operator="equal">
      <formula>0</formula>
    </cfRule>
  </conditionalFormatting>
  <conditionalFormatting sqref="C22 H22">
    <cfRule type="cellIs" dxfId="29" priority="6" operator="equal">
      <formula>0</formula>
    </cfRule>
  </conditionalFormatting>
  <conditionalFormatting sqref="B22">
    <cfRule type="cellIs" dxfId="28" priority="5" operator="equal">
      <formula>0</formula>
    </cfRule>
  </conditionalFormatting>
  <conditionalFormatting sqref="M22">
    <cfRule type="cellIs" dxfId="27" priority="4" operator="equal">
      <formula>0</formula>
    </cfRule>
  </conditionalFormatting>
  <conditionalFormatting sqref="C13 H13">
    <cfRule type="cellIs" dxfId="26" priority="3" operator="equal">
      <formula>0</formula>
    </cfRule>
  </conditionalFormatting>
  <conditionalFormatting sqref="B13">
    <cfRule type="cellIs" dxfId="25" priority="2" operator="equal">
      <formula>0</formula>
    </cfRule>
  </conditionalFormatting>
  <conditionalFormatting sqref="M13">
    <cfRule type="cellIs" dxfId="24" priority="1" operator="equal"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85" zoomScaleNormal="85" workbookViewId="0">
      <selection activeCell="D22" sqref="D22"/>
    </sheetView>
  </sheetViews>
  <sheetFormatPr defaultRowHeight="15" x14ac:dyDescent="0.25"/>
  <cols>
    <col min="1" max="1" width="23.42578125" bestFit="1" customWidth="1"/>
    <col min="2" max="2" width="9.140625" style="5"/>
    <col min="3" max="3" width="9.140625" hidden="1" customWidth="1"/>
    <col min="4" max="4" width="9.140625" customWidth="1"/>
    <col min="13" max="15" width="0" hidden="1" customWidth="1"/>
    <col min="17" max="17" width="9.5703125" customWidth="1"/>
    <col min="18" max="18" width="27.140625" style="26" bestFit="1" customWidth="1"/>
    <col min="19" max="19" width="27.140625" bestFit="1" customWidth="1"/>
    <col min="20" max="20" width="29.140625" bestFit="1" customWidth="1"/>
  </cols>
  <sheetData>
    <row r="1" spans="1:20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182" t="s">
        <v>76</v>
      </c>
      <c r="S1" s="183"/>
      <c r="T1" s="184"/>
    </row>
    <row r="2" spans="1:20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185"/>
      <c r="S2" s="186"/>
      <c r="T2" s="187"/>
    </row>
    <row r="3" spans="1:20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188"/>
      <c r="S3" s="189"/>
      <c r="T3" s="190"/>
    </row>
    <row r="4" spans="1:20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89" t="s">
        <v>68</v>
      </c>
      <c r="T4" s="90" t="s">
        <v>53</v>
      </c>
    </row>
    <row r="5" spans="1:20" s="5" customFormat="1" x14ac:dyDescent="0.25">
      <c r="A5" s="121" t="s">
        <v>1</v>
      </c>
      <c r="B5" s="84">
        <f>B6+B7</f>
        <v>18782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18780</v>
      </c>
      <c r="G5" s="84">
        <f t="shared" si="0"/>
        <v>5349</v>
      </c>
      <c r="H5" s="85">
        <f t="shared" si="0"/>
        <v>2</v>
      </c>
      <c r="I5" s="85">
        <f t="shared" si="0"/>
        <v>39</v>
      </c>
      <c r="J5" s="85">
        <f t="shared" si="0"/>
        <v>1248</v>
      </c>
      <c r="K5" s="86">
        <f t="shared" si="0"/>
        <v>4060</v>
      </c>
      <c r="L5" s="84">
        <f t="shared" si="0"/>
        <v>3258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3258</v>
      </c>
      <c r="Q5" s="127">
        <f>G5+B5+L5</f>
        <v>27389</v>
      </c>
      <c r="R5" s="128"/>
      <c r="S5" s="129"/>
      <c r="T5" s="130"/>
    </row>
    <row r="6" spans="1:20" s="6" customFormat="1" x14ac:dyDescent="0.25">
      <c r="A6" s="122" t="s">
        <v>2</v>
      </c>
      <c r="B6" s="38">
        <f>C6+D6+E6+F6</f>
        <v>8152</v>
      </c>
      <c r="C6" s="18"/>
      <c r="D6" s="18"/>
      <c r="E6" s="18">
        <v>2</v>
      </c>
      <c r="F6" s="39">
        <v>8150</v>
      </c>
      <c r="G6" s="38">
        <f>H6+I6+J6+K6</f>
        <v>3657</v>
      </c>
      <c r="H6" s="18">
        <v>1</v>
      </c>
      <c r="I6" s="18">
        <v>28</v>
      </c>
      <c r="J6" s="18">
        <v>1104</v>
      </c>
      <c r="K6" s="39">
        <v>2524</v>
      </c>
      <c r="L6" s="38">
        <f>M6+N6+O6+P6</f>
        <v>2372</v>
      </c>
      <c r="M6" s="18"/>
      <c r="N6" s="18"/>
      <c r="O6" s="18"/>
      <c r="P6" s="39">
        <v>2372</v>
      </c>
      <c r="Q6" s="53">
        <f>G6+B6+L6</f>
        <v>14181</v>
      </c>
      <c r="R6" s="91" t="s">
        <v>71</v>
      </c>
      <c r="S6" s="92" t="s">
        <v>71</v>
      </c>
      <c r="T6" s="101" t="s">
        <v>69</v>
      </c>
    </row>
    <row r="7" spans="1:20" s="16" customFormat="1" x14ac:dyDescent="0.25">
      <c r="A7" s="122" t="s">
        <v>3</v>
      </c>
      <c r="B7" s="38">
        <f>C7+D7+E7+F7</f>
        <v>10630</v>
      </c>
      <c r="C7" s="4"/>
      <c r="D7" s="4"/>
      <c r="E7" s="4"/>
      <c r="F7" s="40">
        <v>10630</v>
      </c>
      <c r="G7" s="38">
        <f>H7+I7+J7+K7</f>
        <v>1692</v>
      </c>
      <c r="H7" s="4">
        <v>1</v>
      </c>
      <c r="I7" s="4">
        <v>11</v>
      </c>
      <c r="J7" s="4">
        <v>144</v>
      </c>
      <c r="K7" s="40">
        <v>1536</v>
      </c>
      <c r="L7" s="38">
        <f>M7+N7+O7+P7</f>
        <v>886</v>
      </c>
      <c r="M7" s="4"/>
      <c r="N7" s="4"/>
      <c r="O7" s="4"/>
      <c r="P7" s="40">
        <v>886</v>
      </c>
      <c r="Q7" s="53">
        <f t="shared" ref="Q7:Q22" si="1">G7+B7+L7</f>
        <v>13208</v>
      </c>
      <c r="R7" s="143" t="s">
        <v>74</v>
      </c>
      <c r="S7" s="92" t="s">
        <v>71</v>
      </c>
      <c r="T7" s="101" t="s">
        <v>81</v>
      </c>
    </row>
    <row r="8" spans="1:20" s="5" customFormat="1" x14ac:dyDescent="0.25">
      <c r="A8" s="123" t="s">
        <v>4</v>
      </c>
      <c r="B8" s="36">
        <f>B9+B10</f>
        <v>16624</v>
      </c>
      <c r="C8" s="1">
        <f t="shared" ref="C8:P8" si="2">C9+C10</f>
        <v>0</v>
      </c>
      <c r="D8" s="1">
        <f t="shared" si="2"/>
        <v>0</v>
      </c>
      <c r="E8" s="1">
        <f t="shared" si="2"/>
        <v>175</v>
      </c>
      <c r="F8" s="37">
        <f t="shared" si="2"/>
        <v>16449</v>
      </c>
      <c r="G8" s="36">
        <f t="shared" si="2"/>
        <v>1918</v>
      </c>
      <c r="H8" s="1">
        <f t="shared" si="2"/>
        <v>0</v>
      </c>
      <c r="I8" s="1">
        <f t="shared" si="2"/>
        <v>5</v>
      </c>
      <c r="J8" s="1">
        <f t="shared" si="2"/>
        <v>414</v>
      </c>
      <c r="K8" s="37">
        <f t="shared" si="2"/>
        <v>1499</v>
      </c>
      <c r="L8" s="36">
        <f t="shared" si="2"/>
        <v>654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654</v>
      </c>
      <c r="Q8" s="52">
        <f t="shared" si="1"/>
        <v>19196</v>
      </c>
      <c r="R8" s="91"/>
      <c r="S8" s="92"/>
      <c r="T8" s="47"/>
    </row>
    <row r="9" spans="1:20" s="6" customFormat="1" x14ac:dyDescent="0.25">
      <c r="A9" s="122" t="s">
        <v>5</v>
      </c>
      <c r="B9" s="38">
        <f>C9+D9+E9+F9</f>
        <v>9033</v>
      </c>
      <c r="C9" s="18"/>
      <c r="D9" s="18"/>
      <c r="E9" s="18">
        <v>171</v>
      </c>
      <c r="F9" s="39">
        <v>8862</v>
      </c>
      <c r="G9" s="38">
        <f t="shared" ref="G9:G10" si="3">H9+I9+J9+K9</f>
        <v>925</v>
      </c>
      <c r="H9" s="18"/>
      <c r="I9" s="18">
        <v>5</v>
      </c>
      <c r="J9" s="18">
        <v>321</v>
      </c>
      <c r="K9" s="39">
        <v>599</v>
      </c>
      <c r="L9" s="38">
        <f t="shared" ref="L9" si="4">M9+N9+O9+P9</f>
        <v>109</v>
      </c>
      <c r="M9" s="18"/>
      <c r="N9" s="18"/>
      <c r="O9" s="18"/>
      <c r="P9" s="39">
        <v>109</v>
      </c>
      <c r="Q9" s="53">
        <f t="shared" si="1"/>
        <v>10067</v>
      </c>
      <c r="R9" s="144" t="s">
        <v>73</v>
      </c>
      <c r="S9" s="95" t="s">
        <v>74</v>
      </c>
      <c r="T9" s="107" t="s">
        <v>72</v>
      </c>
    </row>
    <row r="10" spans="1:20" s="6" customFormat="1" x14ac:dyDescent="0.25">
      <c r="A10" s="122" t="s">
        <v>6</v>
      </c>
      <c r="B10" s="38">
        <f>C10+D10+E10+F10</f>
        <v>7591</v>
      </c>
      <c r="C10" s="18"/>
      <c r="D10" s="18"/>
      <c r="E10" s="18">
        <v>4</v>
      </c>
      <c r="F10" s="39">
        <v>7587</v>
      </c>
      <c r="G10" s="38">
        <f t="shared" si="3"/>
        <v>993</v>
      </c>
      <c r="H10" s="18"/>
      <c r="I10" s="18"/>
      <c r="J10" s="18">
        <v>93</v>
      </c>
      <c r="K10" s="39">
        <v>900</v>
      </c>
      <c r="L10" s="38">
        <f>M10+N10+O10+P10</f>
        <v>545</v>
      </c>
      <c r="M10" s="18"/>
      <c r="N10" s="18"/>
      <c r="O10" s="18"/>
      <c r="P10" s="39">
        <v>545</v>
      </c>
      <c r="Q10" s="53">
        <f t="shared" si="1"/>
        <v>9129</v>
      </c>
      <c r="R10" s="143" t="s">
        <v>74</v>
      </c>
      <c r="S10" s="92" t="s">
        <v>71</v>
      </c>
      <c r="T10" s="107" t="s">
        <v>74</v>
      </c>
    </row>
    <row r="11" spans="1:20" s="5" customFormat="1" x14ac:dyDescent="0.25">
      <c r="A11" s="124" t="s">
        <v>7</v>
      </c>
      <c r="B11" s="36">
        <f t="shared" ref="B11:O11" si="5">B12+B13</f>
        <v>26530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26526</v>
      </c>
      <c r="G11" s="36">
        <f t="shared" si="5"/>
        <v>2419</v>
      </c>
      <c r="H11" s="1">
        <f t="shared" si="5"/>
        <v>6</v>
      </c>
      <c r="I11" s="1">
        <f t="shared" si="5"/>
        <v>6</v>
      </c>
      <c r="J11" s="1">
        <f t="shared" si="5"/>
        <v>298</v>
      </c>
      <c r="K11" s="37">
        <f t="shared" si="5"/>
        <v>2109</v>
      </c>
      <c r="L11" s="36">
        <f t="shared" si="5"/>
        <v>564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564</v>
      </c>
      <c r="Q11" s="52">
        <f t="shared" si="1"/>
        <v>29513</v>
      </c>
      <c r="R11" s="91"/>
      <c r="S11" s="92"/>
      <c r="T11" s="47"/>
    </row>
    <row r="12" spans="1:20" s="6" customFormat="1" x14ac:dyDescent="0.25">
      <c r="A12" s="125" t="s">
        <v>8</v>
      </c>
      <c r="B12" s="38">
        <f>C12+D12+E12+F12</f>
        <v>14104</v>
      </c>
      <c r="C12" s="18"/>
      <c r="D12" s="18"/>
      <c r="E12" s="18">
        <v>4</v>
      </c>
      <c r="F12" s="39">
        <v>14100</v>
      </c>
      <c r="G12" s="38">
        <f t="shared" ref="G12:G14" si="6">H12+I12+J12+K12</f>
        <v>1309</v>
      </c>
      <c r="H12" s="18">
        <v>5</v>
      </c>
      <c r="I12" s="18">
        <v>4</v>
      </c>
      <c r="J12" s="18">
        <v>136</v>
      </c>
      <c r="K12" s="39">
        <v>1164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15687</v>
      </c>
      <c r="R12" s="143" t="s">
        <v>80</v>
      </c>
      <c r="S12" s="94" t="s">
        <v>78</v>
      </c>
      <c r="T12" s="101" t="s">
        <v>79</v>
      </c>
    </row>
    <row r="13" spans="1:20" s="6" customFormat="1" x14ac:dyDescent="0.25">
      <c r="A13" s="125" t="s">
        <v>9</v>
      </c>
      <c r="B13" s="38">
        <f>C13+D13+E13+F13</f>
        <v>12426</v>
      </c>
      <c r="C13" s="18"/>
      <c r="D13" s="18"/>
      <c r="E13" s="18"/>
      <c r="F13" s="39">
        <v>12426</v>
      </c>
      <c r="G13" s="38">
        <f t="shared" si="6"/>
        <v>1110</v>
      </c>
      <c r="H13" s="18">
        <v>1</v>
      </c>
      <c r="I13" s="18">
        <v>2</v>
      </c>
      <c r="J13" s="18">
        <v>162</v>
      </c>
      <c r="K13" s="39">
        <v>945</v>
      </c>
      <c r="L13" s="38">
        <f t="shared" si="7"/>
        <v>290</v>
      </c>
      <c r="M13" s="18"/>
      <c r="N13" s="18"/>
      <c r="O13" s="18"/>
      <c r="P13" s="39">
        <v>290</v>
      </c>
      <c r="Q13" s="53">
        <f t="shared" si="1"/>
        <v>13826</v>
      </c>
      <c r="R13" s="91" t="s">
        <v>71</v>
      </c>
      <c r="S13" s="92" t="s">
        <v>71</v>
      </c>
      <c r="T13" s="47" t="s">
        <v>71</v>
      </c>
    </row>
    <row r="14" spans="1:20" s="17" customFormat="1" x14ac:dyDescent="0.25">
      <c r="A14" s="124" t="s">
        <v>10</v>
      </c>
      <c r="B14" s="41">
        <f>C14+D14+E14+F14</f>
        <v>10770</v>
      </c>
      <c r="C14" s="3"/>
      <c r="D14" s="3"/>
      <c r="E14" s="3"/>
      <c r="F14" s="42">
        <v>10770</v>
      </c>
      <c r="G14" s="41">
        <f t="shared" si="6"/>
        <v>1786</v>
      </c>
      <c r="H14" s="3"/>
      <c r="I14" s="3">
        <v>11</v>
      </c>
      <c r="J14" s="3">
        <v>232</v>
      </c>
      <c r="K14" s="42">
        <v>1543</v>
      </c>
      <c r="L14" s="41">
        <f t="shared" si="7"/>
        <v>603</v>
      </c>
      <c r="M14" s="3"/>
      <c r="N14" s="3"/>
      <c r="O14" s="3"/>
      <c r="P14" s="42">
        <v>603</v>
      </c>
      <c r="Q14" s="54">
        <f t="shared" si="1"/>
        <v>13159</v>
      </c>
      <c r="R14" s="143" t="s">
        <v>80</v>
      </c>
      <c r="S14" s="95" t="s">
        <v>74</v>
      </c>
      <c r="T14" s="101" t="s">
        <v>82</v>
      </c>
    </row>
    <row r="15" spans="1:20" s="5" customFormat="1" x14ac:dyDescent="0.25">
      <c r="A15" s="123" t="s">
        <v>11</v>
      </c>
      <c r="B15" s="36">
        <f t="shared" ref="B15:P15" si="8">B16+B17</f>
        <v>15958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37">
        <f t="shared" si="8"/>
        <v>15957</v>
      </c>
      <c r="G15" s="36">
        <f t="shared" si="8"/>
        <v>1924</v>
      </c>
      <c r="H15" s="1">
        <f t="shared" si="8"/>
        <v>0</v>
      </c>
      <c r="I15" s="1">
        <f t="shared" si="8"/>
        <v>0</v>
      </c>
      <c r="J15" s="1">
        <f t="shared" si="8"/>
        <v>209</v>
      </c>
      <c r="K15" s="37">
        <f t="shared" si="8"/>
        <v>1715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18547</v>
      </c>
      <c r="R15" s="91"/>
      <c r="S15" s="92"/>
      <c r="T15" s="47"/>
    </row>
    <row r="16" spans="1:20" s="6" customFormat="1" x14ac:dyDescent="0.25">
      <c r="A16" s="122" t="s">
        <v>12</v>
      </c>
      <c r="B16" s="38">
        <f>C16+D16+E16+F16</f>
        <v>3006</v>
      </c>
      <c r="C16" s="18"/>
      <c r="D16" s="18"/>
      <c r="E16" s="18">
        <v>1</v>
      </c>
      <c r="F16" s="39">
        <v>3005</v>
      </c>
      <c r="G16" s="38">
        <f t="shared" ref="G16:G20" si="9">H16+I16+J16+K16</f>
        <v>683</v>
      </c>
      <c r="H16" s="18"/>
      <c r="I16" s="18"/>
      <c r="J16" s="18">
        <v>106</v>
      </c>
      <c r="K16" s="39">
        <v>577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4041</v>
      </c>
      <c r="R16" s="143" t="s">
        <v>78</v>
      </c>
      <c r="S16" s="145" t="s">
        <v>71</v>
      </c>
      <c r="T16" s="47" t="s">
        <v>71</v>
      </c>
    </row>
    <row r="17" spans="1:20" s="6" customFormat="1" x14ac:dyDescent="0.25">
      <c r="A17" s="125" t="s">
        <v>13</v>
      </c>
      <c r="B17" s="38">
        <f>C17+D17+E17+F17</f>
        <v>12952</v>
      </c>
      <c r="C17" s="18"/>
      <c r="D17" s="18"/>
      <c r="E17" s="18"/>
      <c r="F17" s="39">
        <v>12952</v>
      </c>
      <c r="G17" s="38">
        <f t="shared" si="9"/>
        <v>1241</v>
      </c>
      <c r="H17" s="18"/>
      <c r="I17" s="18"/>
      <c r="J17" s="18">
        <v>103</v>
      </c>
      <c r="K17" s="39">
        <v>1138</v>
      </c>
      <c r="L17" s="38">
        <f t="shared" si="10"/>
        <v>313</v>
      </c>
      <c r="M17" s="18"/>
      <c r="N17" s="18"/>
      <c r="O17" s="18"/>
      <c r="P17" s="39">
        <v>313</v>
      </c>
      <c r="Q17" s="53">
        <f t="shared" si="1"/>
        <v>14506</v>
      </c>
      <c r="R17" s="91" t="s">
        <v>71</v>
      </c>
      <c r="S17" s="92" t="s">
        <v>71</v>
      </c>
      <c r="T17" s="47" t="s">
        <v>71</v>
      </c>
    </row>
    <row r="18" spans="1:20" s="7" customFormat="1" x14ac:dyDescent="0.25">
      <c r="A18" s="124" t="s">
        <v>14</v>
      </c>
      <c r="B18" s="41">
        <f t="shared" ref="B18:B22" si="11">C18+D18+E18+F18</f>
        <v>17719</v>
      </c>
      <c r="C18" s="1"/>
      <c r="D18" s="1">
        <v>1</v>
      </c>
      <c r="E18" s="1"/>
      <c r="F18" s="37">
        <v>17718</v>
      </c>
      <c r="G18" s="41">
        <f t="shared" si="9"/>
        <v>1922</v>
      </c>
      <c r="H18" s="1">
        <v>19</v>
      </c>
      <c r="I18" s="1">
        <v>2</v>
      </c>
      <c r="J18" s="1">
        <v>355</v>
      </c>
      <c r="K18" s="37">
        <v>1546</v>
      </c>
      <c r="L18" s="41">
        <f t="shared" si="10"/>
        <v>139</v>
      </c>
      <c r="M18" s="1"/>
      <c r="N18" s="1"/>
      <c r="O18" s="1"/>
      <c r="P18" s="37">
        <v>139</v>
      </c>
      <c r="Q18" s="54">
        <f t="shared" si="1"/>
        <v>19780</v>
      </c>
      <c r="R18" s="143" t="s">
        <v>83</v>
      </c>
      <c r="S18" s="92" t="s">
        <v>71</v>
      </c>
      <c r="T18" s="51" t="s">
        <v>71</v>
      </c>
    </row>
    <row r="19" spans="1:20" s="17" customFormat="1" x14ac:dyDescent="0.25">
      <c r="A19" s="124" t="s">
        <v>15</v>
      </c>
      <c r="B19" s="41">
        <f t="shared" si="11"/>
        <v>14354</v>
      </c>
      <c r="C19" s="3"/>
      <c r="D19" s="3"/>
      <c r="E19" s="3"/>
      <c r="F19" s="42">
        <v>14354</v>
      </c>
      <c r="G19" s="41">
        <f t="shared" si="9"/>
        <v>1352</v>
      </c>
      <c r="H19" s="3"/>
      <c r="I19" s="3">
        <v>39</v>
      </c>
      <c r="J19" s="3">
        <v>354</v>
      </c>
      <c r="K19" s="42">
        <v>959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16447</v>
      </c>
      <c r="R19" s="143" t="s">
        <v>73</v>
      </c>
      <c r="S19" s="92" t="s">
        <v>71</v>
      </c>
      <c r="T19" s="101" t="s">
        <v>84</v>
      </c>
    </row>
    <row r="20" spans="1:20" s="7" customFormat="1" x14ac:dyDescent="0.25">
      <c r="A20" s="123" t="s">
        <v>16</v>
      </c>
      <c r="B20" s="41">
        <f t="shared" si="11"/>
        <v>13129</v>
      </c>
      <c r="C20" s="3"/>
      <c r="D20" s="3"/>
      <c r="E20" s="3">
        <v>2</v>
      </c>
      <c r="F20" s="42">
        <v>13127</v>
      </c>
      <c r="G20" s="41">
        <f t="shared" si="9"/>
        <v>1082</v>
      </c>
      <c r="H20" s="1">
        <v>6</v>
      </c>
      <c r="I20" s="1">
        <v>3</v>
      </c>
      <c r="J20" s="1">
        <v>109</v>
      </c>
      <c r="K20" s="37">
        <v>964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14492</v>
      </c>
      <c r="R20" s="36" t="s">
        <v>71</v>
      </c>
      <c r="S20" s="94" t="s">
        <v>73</v>
      </c>
      <c r="T20" s="51" t="s">
        <v>71</v>
      </c>
    </row>
    <row r="21" spans="1:20" s="7" customFormat="1" x14ac:dyDescent="0.25">
      <c r="A21" s="123" t="s">
        <v>17</v>
      </c>
      <c r="B21" s="41">
        <f t="shared" si="11"/>
        <v>4612</v>
      </c>
      <c r="C21" s="1"/>
      <c r="D21" s="1"/>
      <c r="E21" s="1"/>
      <c r="F21" s="37">
        <v>4612</v>
      </c>
      <c r="G21" s="41">
        <f>H21+I21+J21+K21</f>
        <v>578</v>
      </c>
      <c r="H21" s="1">
        <v>5</v>
      </c>
      <c r="I21" s="1"/>
      <c r="J21" s="1">
        <v>88</v>
      </c>
      <c r="K21" s="37">
        <v>485</v>
      </c>
      <c r="L21" s="41">
        <f>M21+N21+O21+P21</f>
        <v>259</v>
      </c>
      <c r="M21" s="1"/>
      <c r="N21" s="1"/>
      <c r="O21" s="1"/>
      <c r="P21" s="37">
        <v>259</v>
      </c>
      <c r="Q21" s="54">
        <f t="shared" si="1"/>
        <v>5449</v>
      </c>
      <c r="R21" s="144" t="s">
        <v>77</v>
      </c>
      <c r="S21" s="95" t="s">
        <v>78</v>
      </c>
      <c r="T21" s="107" t="s">
        <v>75</v>
      </c>
    </row>
    <row r="22" spans="1:20" s="7" customFormat="1" x14ac:dyDescent="0.25">
      <c r="A22" s="123" t="s">
        <v>18</v>
      </c>
      <c r="B22" s="41">
        <f t="shared" si="11"/>
        <v>937</v>
      </c>
      <c r="C22" s="1"/>
      <c r="D22" s="1"/>
      <c r="E22" s="1"/>
      <c r="F22" s="37">
        <v>937</v>
      </c>
      <c r="G22" s="41">
        <f t="shared" ref="G22" si="12">H22+I22+J22+K22</f>
        <v>198</v>
      </c>
      <c r="H22" s="1">
        <v>5</v>
      </c>
      <c r="I22" s="1">
        <v>4</v>
      </c>
      <c r="J22" s="1">
        <v>3</v>
      </c>
      <c r="K22" s="37">
        <v>186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1214</v>
      </c>
      <c r="R22" s="36" t="s">
        <v>71</v>
      </c>
      <c r="S22" s="92" t="s">
        <v>71</v>
      </c>
      <c r="T22" s="51" t="s">
        <v>71</v>
      </c>
    </row>
    <row r="23" spans="1:20" ht="16.5" thickBot="1" x14ac:dyDescent="0.3">
      <c r="A23" s="126" t="s">
        <v>24</v>
      </c>
      <c r="B23" s="43">
        <f>B5+B8+B11+B14+B15+B18+B19+B20+B21+B22</f>
        <v>139415</v>
      </c>
      <c r="C23" s="44">
        <f t="shared" ref="C23:O23" si="14">C5+C8+C11+C14+C15+C18+C19+C20+C21+C22</f>
        <v>0</v>
      </c>
      <c r="D23" s="44">
        <f t="shared" si="14"/>
        <v>1</v>
      </c>
      <c r="E23" s="44">
        <f t="shared" si="14"/>
        <v>184</v>
      </c>
      <c r="F23" s="45">
        <f t="shared" si="14"/>
        <v>139230</v>
      </c>
      <c r="G23" s="43">
        <f t="shared" si="14"/>
        <v>18528</v>
      </c>
      <c r="H23" s="44">
        <f t="shared" si="14"/>
        <v>43</v>
      </c>
      <c r="I23" s="44">
        <f t="shared" si="14"/>
        <v>109</v>
      </c>
      <c r="J23" s="44">
        <f t="shared" si="14"/>
        <v>3310</v>
      </c>
      <c r="K23" s="45">
        <f t="shared" si="14"/>
        <v>15066</v>
      </c>
      <c r="L23" s="43">
        <f t="shared" si="14"/>
        <v>7243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7243</v>
      </c>
      <c r="Q23" s="55">
        <f>G23+B23+L23</f>
        <v>165186</v>
      </c>
      <c r="R23" s="102"/>
      <c r="S23" s="103"/>
      <c r="T23" s="104"/>
    </row>
    <row r="24" spans="1:20" x14ac:dyDescent="0.25">
      <c r="B24"/>
      <c r="Q24" s="93">
        <f>Q23-K23-J23-I23-H23-F23-E23-D23-C23-M23-N23-O23-P23</f>
        <v>0</v>
      </c>
      <c r="R24" s="26">
        <v>2</v>
      </c>
    </row>
    <row r="25" spans="1:20" x14ac:dyDescent="0.25">
      <c r="R25" s="26">
        <v>3</v>
      </c>
      <c r="S25">
        <v>2</v>
      </c>
    </row>
    <row r="26" spans="1:20" x14ac:dyDescent="0.25">
      <c r="B26"/>
      <c r="R26" s="26">
        <v>2</v>
      </c>
    </row>
    <row r="27" spans="1:20" x14ac:dyDescent="0.25">
      <c r="R27" s="26">
        <v>10</v>
      </c>
      <c r="S27">
        <v>1</v>
      </c>
    </row>
    <row r="28" spans="1:20" x14ac:dyDescent="0.25">
      <c r="R28" s="26">
        <v>10</v>
      </c>
      <c r="S28">
        <v>2</v>
      </c>
    </row>
    <row r="29" spans="1:20" x14ac:dyDescent="0.25">
      <c r="R29" s="26">
        <v>1</v>
      </c>
    </row>
    <row r="30" spans="1:20" x14ac:dyDescent="0.25">
      <c r="R30" s="26">
        <v>11</v>
      </c>
    </row>
    <row r="31" spans="1:20" x14ac:dyDescent="0.25">
      <c r="R31" s="26">
        <v>3</v>
      </c>
    </row>
    <row r="32" spans="1:20" x14ac:dyDescent="0.25">
      <c r="R32" s="26">
        <v>9</v>
      </c>
      <c r="S32">
        <v>1</v>
      </c>
    </row>
    <row r="33" spans="18:19" x14ac:dyDescent="0.25">
      <c r="S33">
        <v>3</v>
      </c>
    </row>
    <row r="34" spans="18:19" x14ac:dyDescent="0.25">
      <c r="R34" s="26">
        <f>SUM(R24:R33)</f>
        <v>51</v>
      </c>
      <c r="S34">
        <f t="shared" ref="S34" si="15">SUM(S24:S33)</f>
        <v>9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91" priority="12" operator="equal">
      <formula>0</formula>
    </cfRule>
  </conditionalFormatting>
  <conditionalFormatting sqref="Q5:Q12 Q19:Q21 Q23 Q14:Q17">
    <cfRule type="cellIs" dxfId="190" priority="11" operator="equal">
      <formula>0</formula>
    </cfRule>
  </conditionalFormatting>
  <conditionalFormatting sqref="L5:L12 L19:L21 L23 L14:L17">
    <cfRule type="cellIs" dxfId="189" priority="10" operator="equal">
      <formula>0</formula>
    </cfRule>
  </conditionalFormatting>
  <conditionalFormatting sqref="B18 G18">
    <cfRule type="cellIs" dxfId="188" priority="9" operator="equal">
      <formula>0</formula>
    </cfRule>
  </conditionalFormatting>
  <conditionalFormatting sqref="Q18">
    <cfRule type="cellIs" dxfId="187" priority="8" operator="equal">
      <formula>0</formula>
    </cfRule>
  </conditionalFormatting>
  <conditionalFormatting sqref="L18">
    <cfRule type="cellIs" dxfId="186" priority="7" operator="equal">
      <formula>0</formula>
    </cfRule>
  </conditionalFormatting>
  <conditionalFormatting sqref="B22 G22">
    <cfRule type="cellIs" dxfId="185" priority="6" operator="equal">
      <formula>0</formula>
    </cfRule>
  </conditionalFormatting>
  <conditionalFormatting sqref="Q22">
    <cfRule type="cellIs" dxfId="184" priority="5" operator="equal">
      <formula>0</formula>
    </cfRule>
  </conditionalFormatting>
  <conditionalFormatting sqref="L22">
    <cfRule type="cellIs" dxfId="183" priority="4" operator="equal">
      <formula>0</formula>
    </cfRule>
  </conditionalFormatting>
  <conditionalFormatting sqref="B13 G13">
    <cfRule type="cellIs" dxfId="182" priority="3" operator="equal">
      <formula>0</formula>
    </cfRule>
  </conditionalFormatting>
  <conditionalFormatting sqref="Q13">
    <cfRule type="cellIs" dxfId="181" priority="2" operator="equal">
      <formula>0</formula>
    </cfRule>
  </conditionalFormatting>
  <conditionalFormatting sqref="L13">
    <cfRule type="cellIs" dxfId="18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5" zoomScaleNormal="85" workbookViewId="0">
      <pane xSplit="1" ySplit="2" topLeftCell="B3" activePane="bottomRight" state="frozen"/>
      <selection activeCell="E16" sqref="E16"/>
      <selection pane="topRight" activeCell="E16" sqref="E16"/>
      <selection pane="bottomLeft" activeCell="E16" sqref="E16"/>
      <selection pane="bottomRight" activeCell="W6" sqref="W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8" width="9.5703125" customWidth="1"/>
    <col min="19" max="19" width="13.42578125" style="26" customWidth="1"/>
    <col min="20" max="21" width="13.42578125" customWidth="1"/>
  </cols>
  <sheetData>
    <row r="1" spans="1:23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149"/>
      <c r="S1" s="205" t="s">
        <v>70</v>
      </c>
      <c r="T1" s="206"/>
      <c r="U1" s="207"/>
    </row>
    <row r="2" spans="1:23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150"/>
      <c r="S2" s="208"/>
      <c r="T2" s="209"/>
      <c r="U2" s="210"/>
    </row>
    <row r="3" spans="1:23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150"/>
      <c r="S3" s="211"/>
      <c r="T3" s="212"/>
      <c r="U3" s="213"/>
    </row>
    <row r="4" spans="1:23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51"/>
      <c r="S4" s="137" t="s">
        <v>67</v>
      </c>
      <c r="T4" s="139" t="s">
        <v>68</v>
      </c>
      <c r="U4" s="140" t="s">
        <v>53</v>
      </c>
    </row>
    <row r="5" spans="1:23" s="5" customFormat="1" x14ac:dyDescent="0.25">
      <c r="A5" s="121" t="s">
        <v>1</v>
      </c>
      <c r="B5" s="84">
        <f>B6+B7</f>
        <v>18741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18739</v>
      </c>
      <c r="G5" s="84">
        <f t="shared" si="0"/>
        <v>5346</v>
      </c>
      <c r="H5" s="85">
        <f t="shared" si="0"/>
        <v>2</v>
      </c>
      <c r="I5" s="85">
        <f t="shared" si="0"/>
        <v>39</v>
      </c>
      <c r="J5" s="85">
        <f t="shared" si="0"/>
        <v>1249</v>
      </c>
      <c r="K5" s="86">
        <f t="shared" si="0"/>
        <v>4056</v>
      </c>
      <c r="L5" s="84">
        <f t="shared" si="0"/>
        <v>3257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3257</v>
      </c>
      <c r="Q5" s="127">
        <f>G5+B5+L5</f>
        <v>27344</v>
      </c>
      <c r="R5" s="152">
        <f>Q5-Январь!Q5</f>
        <v>-45</v>
      </c>
      <c r="S5" s="131"/>
      <c r="T5" s="134"/>
      <c r="U5" s="135"/>
      <c r="W5" s="5">
        <f>F5-Январь!F5</f>
        <v>-41</v>
      </c>
    </row>
    <row r="6" spans="1:23" s="6" customFormat="1" x14ac:dyDescent="0.25">
      <c r="A6" s="122" t="s">
        <v>2</v>
      </c>
      <c r="B6" s="38">
        <f>C6+D6+E6+F6</f>
        <v>8156</v>
      </c>
      <c r="C6" s="18"/>
      <c r="D6" s="18"/>
      <c r="E6" s="18">
        <v>2</v>
      </c>
      <c r="F6" s="39">
        <v>8154</v>
      </c>
      <c r="G6" s="38">
        <f>H6+I6+J6+K6</f>
        <v>3659</v>
      </c>
      <c r="H6" s="18">
        <v>1</v>
      </c>
      <c r="I6" s="18">
        <v>28</v>
      </c>
      <c r="J6" s="18">
        <v>1105</v>
      </c>
      <c r="K6" s="39">
        <v>2525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14186</v>
      </c>
      <c r="R6" s="152">
        <f>Q6-Январь!Q6</f>
        <v>5</v>
      </c>
      <c r="S6" s="105"/>
      <c r="T6" s="94"/>
      <c r="U6" s="101"/>
      <c r="W6" s="5">
        <f>F6-Январь!F6</f>
        <v>4</v>
      </c>
    </row>
    <row r="7" spans="1:23" s="16" customFormat="1" x14ac:dyDescent="0.25">
      <c r="A7" s="122" t="s">
        <v>3</v>
      </c>
      <c r="B7" s="38">
        <f>C7+D7+E7+F7</f>
        <v>10585</v>
      </c>
      <c r="C7" s="4"/>
      <c r="D7" s="4"/>
      <c r="E7" s="4"/>
      <c r="F7" s="40">
        <v>10585</v>
      </c>
      <c r="G7" s="38">
        <f>H7+I7+J7+K7</f>
        <v>1687</v>
      </c>
      <c r="H7" s="4">
        <v>1</v>
      </c>
      <c r="I7" s="4">
        <v>11</v>
      </c>
      <c r="J7" s="4">
        <v>144</v>
      </c>
      <c r="K7" s="40">
        <v>1531</v>
      </c>
      <c r="L7" s="38">
        <f>M7+N7+O7+P7</f>
        <v>886</v>
      </c>
      <c r="M7" s="4"/>
      <c r="N7" s="4"/>
      <c r="O7" s="4"/>
      <c r="P7" s="40">
        <v>886</v>
      </c>
      <c r="Q7" s="53">
        <f>G7+B7+L7</f>
        <v>13158</v>
      </c>
      <c r="R7" s="152">
        <f>Q7-Январь!Q7</f>
        <v>-50</v>
      </c>
      <c r="S7" s="106"/>
      <c r="T7" s="95"/>
      <c r="U7" s="107"/>
      <c r="W7" s="5">
        <f>F7-Январь!F7</f>
        <v>-45</v>
      </c>
    </row>
    <row r="8" spans="1:23" s="5" customFormat="1" x14ac:dyDescent="0.25">
      <c r="A8" s="123" t="s">
        <v>4</v>
      </c>
      <c r="B8" s="36">
        <f>B9+B10</f>
        <v>15922</v>
      </c>
      <c r="C8" s="1">
        <f t="shared" ref="C8:P8" si="1">C9+C10</f>
        <v>0</v>
      </c>
      <c r="D8" s="1">
        <f t="shared" si="1"/>
        <v>0</v>
      </c>
      <c r="E8" s="1">
        <f t="shared" si="1"/>
        <v>175</v>
      </c>
      <c r="F8" s="37">
        <f t="shared" si="1"/>
        <v>15747</v>
      </c>
      <c r="G8" s="36">
        <f t="shared" si="1"/>
        <v>1916</v>
      </c>
      <c r="H8" s="1">
        <f t="shared" si="1"/>
        <v>0</v>
      </c>
      <c r="I8" s="1">
        <f t="shared" si="1"/>
        <v>5</v>
      </c>
      <c r="J8" s="1">
        <f t="shared" si="1"/>
        <v>416</v>
      </c>
      <c r="K8" s="37">
        <f t="shared" si="1"/>
        <v>1495</v>
      </c>
      <c r="L8" s="36">
        <f t="shared" si="1"/>
        <v>654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37">
        <f t="shared" si="1"/>
        <v>654</v>
      </c>
      <c r="Q8" s="52">
        <f t="shared" ref="Q8:Q22" si="2">G8+B8+L8</f>
        <v>18492</v>
      </c>
      <c r="R8" s="152">
        <f>Q8-Январь!Q8</f>
        <v>-704</v>
      </c>
      <c r="S8" s="105"/>
      <c r="T8" s="94"/>
      <c r="U8" s="101"/>
      <c r="W8" s="5">
        <f>F8-Январь!F8</f>
        <v>-702</v>
      </c>
    </row>
    <row r="9" spans="1:23" s="6" customFormat="1" x14ac:dyDescent="0.25">
      <c r="A9" s="122" t="s">
        <v>5</v>
      </c>
      <c r="B9" s="38">
        <f>C9+D9+E9+F9</f>
        <v>9036</v>
      </c>
      <c r="C9" s="18"/>
      <c r="D9" s="18"/>
      <c r="E9" s="18">
        <v>170</v>
      </c>
      <c r="F9" s="39">
        <v>8866</v>
      </c>
      <c r="G9" s="38">
        <f t="shared" ref="G9:G10" si="3">H9+I9+J9+K9</f>
        <v>928</v>
      </c>
      <c r="H9" s="18"/>
      <c r="I9" s="18">
        <v>5</v>
      </c>
      <c r="J9" s="18">
        <v>321</v>
      </c>
      <c r="K9" s="39">
        <v>602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2"/>
        <v>10073</v>
      </c>
      <c r="R9" s="152">
        <f>Q9-Январь!Q9</f>
        <v>6</v>
      </c>
      <c r="S9" s="105"/>
      <c r="T9" s="94"/>
      <c r="U9" s="101"/>
      <c r="W9" s="5">
        <f>F9-Январь!F9</f>
        <v>4</v>
      </c>
    </row>
    <row r="10" spans="1:23" s="6" customFormat="1" x14ac:dyDescent="0.25">
      <c r="A10" s="122" t="s">
        <v>6</v>
      </c>
      <c r="B10" s="38">
        <f>C10+D10+E10+F10</f>
        <v>6886</v>
      </c>
      <c r="C10" s="18"/>
      <c r="D10" s="18"/>
      <c r="E10" s="18">
        <v>5</v>
      </c>
      <c r="F10" s="39">
        <v>6881</v>
      </c>
      <c r="G10" s="38">
        <f t="shared" si="3"/>
        <v>988</v>
      </c>
      <c r="H10" s="18"/>
      <c r="I10" s="18"/>
      <c r="J10" s="18">
        <v>95</v>
      </c>
      <c r="K10" s="39">
        <v>893</v>
      </c>
      <c r="L10" s="38">
        <f t="shared" si="4"/>
        <v>545</v>
      </c>
      <c r="M10" s="18"/>
      <c r="N10" s="18"/>
      <c r="O10" s="18"/>
      <c r="P10" s="39">
        <v>545</v>
      </c>
      <c r="Q10" s="53">
        <f t="shared" si="2"/>
        <v>8419</v>
      </c>
      <c r="R10" s="152">
        <f>Q10-Январь!Q10</f>
        <v>-710</v>
      </c>
      <c r="S10" s="105"/>
      <c r="T10" s="94"/>
      <c r="U10" s="101"/>
      <c r="W10" s="5">
        <f>F10-Январь!F10</f>
        <v>-706</v>
      </c>
    </row>
    <row r="11" spans="1:23" s="5" customFormat="1" x14ac:dyDescent="0.25">
      <c r="A11" s="124" t="s">
        <v>7</v>
      </c>
      <c r="B11" s="36">
        <f t="shared" ref="B11:O11" si="5">B12+B13</f>
        <v>26528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26524</v>
      </c>
      <c r="G11" s="36">
        <f t="shared" si="5"/>
        <v>2416</v>
      </c>
      <c r="H11" s="1">
        <f t="shared" si="5"/>
        <v>6</v>
      </c>
      <c r="I11" s="1">
        <f t="shared" si="5"/>
        <v>6</v>
      </c>
      <c r="J11" s="1">
        <f t="shared" si="5"/>
        <v>297</v>
      </c>
      <c r="K11" s="37">
        <f t="shared" si="5"/>
        <v>2107</v>
      </c>
      <c r="L11" s="36">
        <f t="shared" si="5"/>
        <v>564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564</v>
      </c>
      <c r="Q11" s="52">
        <f t="shared" si="2"/>
        <v>29508</v>
      </c>
      <c r="R11" s="152">
        <f>Q11-Январь!Q11</f>
        <v>-5</v>
      </c>
      <c r="S11" s="105"/>
      <c r="T11" s="94"/>
      <c r="U11" s="101"/>
      <c r="W11" s="5">
        <f>F11-Январь!F11</f>
        <v>-2</v>
      </c>
    </row>
    <row r="12" spans="1:23" s="6" customFormat="1" x14ac:dyDescent="0.25">
      <c r="A12" s="125" t="s">
        <v>8</v>
      </c>
      <c r="B12" s="38">
        <f>C12+D12+E12+F12</f>
        <v>14104</v>
      </c>
      <c r="C12" s="18"/>
      <c r="D12" s="18"/>
      <c r="E12" s="18">
        <v>4</v>
      </c>
      <c r="F12" s="39">
        <v>14100</v>
      </c>
      <c r="G12" s="38">
        <f t="shared" ref="G12:G14" si="6">H12+I12+J12+K12</f>
        <v>1307</v>
      </c>
      <c r="H12" s="18">
        <v>5</v>
      </c>
      <c r="I12" s="18">
        <v>4</v>
      </c>
      <c r="J12" s="18">
        <v>135</v>
      </c>
      <c r="K12" s="39">
        <v>1163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2"/>
        <v>15685</v>
      </c>
      <c r="R12" s="152">
        <f>Q12-Январь!Q12</f>
        <v>-2</v>
      </c>
      <c r="S12" s="105"/>
      <c r="T12" s="94"/>
      <c r="U12" s="101"/>
      <c r="W12" s="5">
        <f>F12-Январь!F12</f>
        <v>0</v>
      </c>
    </row>
    <row r="13" spans="1:23" s="6" customFormat="1" x14ac:dyDescent="0.25">
      <c r="A13" s="125" t="s">
        <v>9</v>
      </c>
      <c r="B13" s="38">
        <f>C13+D13+E13+F13</f>
        <v>12424</v>
      </c>
      <c r="C13" s="18"/>
      <c r="D13" s="18"/>
      <c r="E13" s="18"/>
      <c r="F13" s="39">
        <v>12424</v>
      </c>
      <c r="G13" s="38">
        <f t="shared" si="6"/>
        <v>1109</v>
      </c>
      <c r="H13" s="18">
        <v>1</v>
      </c>
      <c r="I13" s="18">
        <v>2</v>
      </c>
      <c r="J13" s="18">
        <v>162</v>
      </c>
      <c r="K13" s="39">
        <v>944</v>
      </c>
      <c r="L13" s="38">
        <f t="shared" si="7"/>
        <v>290</v>
      </c>
      <c r="M13" s="18"/>
      <c r="N13" s="18"/>
      <c r="O13" s="18"/>
      <c r="P13" s="39">
        <v>290</v>
      </c>
      <c r="Q13" s="53">
        <f t="shared" si="2"/>
        <v>13823</v>
      </c>
      <c r="R13" s="152">
        <f>Q13-Январь!Q13</f>
        <v>-3</v>
      </c>
      <c r="S13" s="105"/>
      <c r="T13" s="94"/>
      <c r="U13" s="101"/>
      <c r="W13" s="5">
        <f>F13-Январь!F13</f>
        <v>-2</v>
      </c>
    </row>
    <row r="14" spans="1:23" s="17" customFormat="1" x14ac:dyDescent="0.25">
      <c r="A14" s="124" t="s">
        <v>10</v>
      </c>
      <c r="B14" s="41">
        <f>C14+D14+E14+F14</f>
        <v>10598</v>
      </c>
      <c r="C14" s="3"/>
      <c r="D14" s="3"/>
      <c r="E14" s="3"/>
      <c r="F14" s="42">
        <v>10598</v>
      </c>
      <c r="G14" s="41">
        <f t="shared" si="6"/>
        <v>1783</v>
      </c>
      <c r="H14" s="3"/>
      <c r="I14" s="3">
        <v>11</v>
      </c>
      <c r="J14" s="3">
        <v>232</v>
      </c>
      <c r="K14" s="42">
        <v>1540</v>
      </c>
      <c r="L14" s="41">
        <f t="shared" si="7"/>
        <v>604</v>
      </c>
      <c r="M14" s="3"/>
      <c r="N14" s="3"/>
      <c r="O14" s="3"/>
      <c r="P14" s="42">
        <v>604</v>
      </c>
      <c r="Q14" s="54">
        <f t="shared" si="2"/>
        <v>12985</v>
      </c>
      <c r="R14" s="152">
        <f>Q14-Январь!Q14</f>
        <v>-174</v>
      </c>
      <c r="S14" s="108"/>
      <c r="T14" s="96"/>
      <c r="U14" s="109"/>
      <c r="W14" s="5">
        <f>F14-Январь!F14</f>
        <v>-172</v>
      </c>
    </row>
    <row r="15" spans="1:23" s="5" customFormat="1" x14ac:dyDescent="0.25">
      <c r="A15" s="123" t="s">
        <v>11</v>
      </c>
      <c r="B15" s="36">
        <f t="shared" ref="B15:P15" si="8">B16+B17</f>
        <v>15950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37">
        <f t="shared" si="8"/>
        <v>15949</v>
      </c>
      <c r="G15" s="36">
        <f t="shared" si="8"/>
        <v>1922</v>
      </c>
      <c r="H15" s="1">
        <f t="shared" si="8"/>
        <v>0</v>
      </c>
      <c r="I15" s="1">
        <f t="shared" si="8"/>
        <v>0</v>
      </c>
      <c r="J15" s="1">
        <f t="shared" si="8"/>
        <v>209</v>
      </c>
      <c r="K15" s="37">
        <f t="shared" si="8"/>
        <v>1713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2"/>
        <v>18537</v>
      </c>
      <c r="R15" s="152">
        <f>Q15-Январь!Q15</f>
        <v>-10</v>
      </c>
      <c r="S15" s="105"/>
      <c r="T15" s="94"/>
      <c r="U15" s="101"/>
      <c r="W15" s="5">
        <f>F15-Январь!F15</f>
        <v>-8</v>
      </c>
    </row>
    <row r="16" spans="1:23" s="6" customFormat="1" x14ac:dyDescent="0.25">
      <c r="A16" s="122" t="s">
        <v>12</v>
      </c>
      <c r="B16" s="38">
        <f>C16+D16+E16+F16</f>
        <v>3008</v>
      </c>
      <c r="C16" s="18"/>
      <c r="D16" s="18"/>
      <c r="E16" s="18">
        <v>1</v>
      </c>
      <c r="F16" s="39">
        <v>3007</v>
      </c>
      <c r="G16" s="38">
        <f t="shared" ref="G16:G20" si="9">H16+I16+J16+K16</f>
        <v>682</v>
      </c>
      <c r="H16" s="18"/>
      <c r="I16" s="18"/>
      <c r="J16" s="18">
        <v>106</v>
      </c>
      <c r="K16" s="39">
        <v>576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2"/>
        <v>4042</v>
      </c>
      <c r="R16" s="152">
        <f>Q16-Январь!Q16</f>
        <v>1</v>
      </c>
      <c r="S16" s="105"/>
      <c r="T16" s="94"/>
      <c r="U16" s="101"/>
      <c r="W16" s="5">
        <f>F16-Январь!F16</f>
        <v>2</v>
      </c>
    </row>
    <row r="17" spans="1:23" s="6" customFormat="1" x14ac:dyDescent="0.25">
      <c r="A17" s="125" t="s">
        <v>13</v>
      </c>
      <c r="B17" s="38">
        <f>C17+D17+E17+F17</f>
        <v>12942</v>
      </c>
      <c r="C17" s="18"/>
      <c r="D17" s="18"/>
      <c r="E17" s="18"/>
      <c r="F17" s="39">
        <v>12942</v>
      </c>
      <c r="G17" s="38">
        <f t="shared" si="9"/>
        <v>1240</v>
      </c>
      <c r="H17" s="18"/>
      <c r="I17" s="18"/>
      <c r="J17" s="18">
        <v>103</v>
      </c>
      <c r="K17" s="39">
        <v>1137</v>
      </c>
      <c r="L17" s="38">
        <f t="shared" si="10"/>
        <v>313</v>
      </c>
      <c r="M17" s="18"/>
      <c r="N17" s="18"/>
      <c r="O17" s="18"/>
      <c r="P17" s="39">
        <v>313</v>
      </c>
      <c r="Q17" s="53">
        <f t="shared" si="2"/>
        <v>14495</v>
      </c>
      <c r="R17" s="152">
        <f>Q17-Январь!Q17</f>
        <v>-11</v>
      </c>
      <c r="S17" s="105"/>
      <c r="T17" s="94"/>
      <c r="U17" s="101"/>
      <c r="W17" s="5">
        <f>F17-Январь!F17</f>
        <v>-10</v>
      </c>
    </row>
    <row r="18" spans="1:23" s="7" customFormat="1" x14ac:dyDescent="0.25">
      <c r="A18" s="124" t="s">
        <v>14</v>
      </c>
      <c r="B18" s="41">
        <f t="shared" ref="B18:B22" si="11">C18+D18+E18+F18</f>
        <v>17708</v>
      </c>
      <c r="C18" s="1"/>
      <c r="D18" s="1"/>
      <c r="E18" s="1"/>
      <c r="F18" s="37">
        <v>17708</v>
      </c>
      <c r="G18" s="41">
        <f t="shared" si="9"/>
        <v>1932</v>
      </c>
      <c r="H18" s="1">
        <v>19</v>
      </c>
      <c r="I18" s="1">
        <v>2</v>
      </c>
      <c r="J18" s="1">
        <v>356</v>
      </c>
      <c r="K18" s="37">
        <v>1555</v>
      </c>
      <c r="L18" s="41">
        <f t="shared" si="10"/>
        <v>139</v>
      </c>
      <c r="M18" s="1"/>
      <c r="N18" s="1"/>
      <c r="O18" s="1"/>
      <c r="P18" s="37">
        <v>139</v>
      </c>
      <c r="Q18" s="54">
        <f t="shared" si="2"/>
        <v>19779</v>
      </c>
      <c r="R18" s="152">
        <f>Q18-Январь!Q18</f>
        <v>-1</v>
      </c>
      <c r="S18" s="105"/>
      <c r="T18" s="97"/>
      <c r="U18" s="110"/>
      <c r="W18" s="5">
        <f>F18-Январь!F18</f>
        <v>-10</v>
      </c>
    </row>
    <row r="19" spans="1:23" s="17" customFormat="1" x14ac:dyDescent="0.25">
      <c r="A19" s="124" t="s">
        <v>15</v>
      </c>
      <c r="B19" s="41">
        <f t="shared" si="11"/>
        <v>14332</v>
      </c>
      <c r="C19" s="3"/>
      <c r="D19" s="3"/>
      <c r="E19" s="3"/>
      <c r="F19" s="42">
        <v>14332</v>
      </c>
      <c r="G19" s="41">
        <f t="shared" si="9"/>
        <v>1349</v>
      </c>
      <c r="H19" s="3"/>
      <c r="I19" s="3">
        <v>39</v>
      </c>
      <c r="J19" s="3">
        <v>354</v>
      </c>
      <c r="K19" s="42">
        <v>956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2"/>
        <v>16422</v>
      </c>
      <c r="R19" s="152">
        <f>Q19-Январь!Q19</f>
        <v>-25</v>
      </c>
      <c r="S19" s="108"/>
      <c r="T19" s="96"/>
      <c r="U19" s="109"/>
      <c r="W19" s="5">
        <f>F19-Январь!F19</f>
        <v>-22</v>
      </c>
    </row>
    <row r="20" spans="1:23" s="7" customFormat="1" x14ac:dyDescent="0.25">
      <c r="A20" s="123" t="s">
        <v>16</v>
      </c>
      <c r="B20" s="41">
        <f t="shared" si="11"/>
        <v>13121</v>
      </c>
      <c r="C20" s="3"/>
      <c r="D20" s="3"/>
      <c r="E20" s="3">
        <v>2</v>
      </c>
      <c r="F20" s="42">
        <v>13119</v>
      </c>
      <c r="G20" s="41">
        <f t="shared" si="9"/>
        <v>1085</v>
      </c>
      <c r="H20" s="1">
        <v>6</v>
      </c>
      <c r="I20" s="1">
        <v>3</v>
      </c>
      <c r="J20" s="1">
        <v>109</v>
      </c>
      <c r="K20" s="37">
        <v>967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2"/>
        <v>14487</v>
      </c>
      <c r="R20" s="152">
        <f>Q20-Январь!Q20</f>
        <v>-5</v>
      </c>
      <c r="S20" s="111"/>
      <c r="T20" s="97"/>
      <c r="U20" s="110"/>
      <c r="W20" s="5">
        <f>F20-Январь!F20</f>
        <v>-8</v>
      </c>
    </row>
    <row r="21" spans="1:23" s="7" customFormat="1" x14ac:dyDescent="0.25">
      <c r="A21" s="123" t="s">
        <v>17</v>
      </c>
      <c r="B21" s="41">
        <f t="shared" si="11"/>
        <v>4613</v>
      </c>
      <c r="C21" s="1"/>
      <c r="D21" s="1"/>
      <c r="E21" s="1"/>
      <c r="F21" s="37">
        <v>4613</v>
      </c>
      <c r="G21" s="41">
        <f>H21+I21+J21+K21</f>
        <v>578</v>
      </c>
      <c r="H21" s="1">
        <v>5</v>
      </c>
      <c r="I21" s="1"/>
      <c r="J21" s="1">
        <v>88</v>
      </c>
      <c r="K21" s="37">
        <v>485</v>
      </c>
      <c r="L21" s="41">
        <f>M21+N21+O21+P21</f>
        <v>260</v>
      </c>
      <c r="M21" s="1"/>
      <c r="N21" s="1"/>
      <c r="O21" s="1"/>
      <c r="P21" s="37">
        <v>260</v>
      </c>
      <c r="Q21" s="54">
        <f t="shared" si="2"/>
        <v>5451</v>
      </c>
      <c r="R21" s="152">
        <f>Q21-Январь!Q21</f>
        <v>2</v>
      </c>
      <c r="S21" s="111"/>
      <c r="T21" s="97"/>
      <c r="U21" s="110"/>
      <c r="W21" s="5">
        <f>F21-Январь!F21</f>
        <v>1</v>
      </c>
    </row>
    <row r="22" spans="1:23" s="7" customFormat="1" x14ac:dyDescent="0.25">
      <c r="A22" s="123" t="s">
        <v>18</v>
      </c>
      <c r="B22" s="41">
        <f t="shared" si="11"/>
        <v>936</v>
      </c>
      <c r="C22" s="1"/>
      <c r="D22" s="1"/>
      <c r="E22" s="1"/>
      <c r="F22" s="37">
        <v>936</v>
      </c>
      <c r="G22" s="41">
        <f t="shared" ref="G22" si="12">H22+I22+J22+K22</f>
        <v>198</v>
      </c>
      <c r="H22" s="1">
        <v>5</v>
      </c>
      <c r="I22" s="1">
        <v>4</v>
      </c>
      <c r="J22" s="1">
        <v>3</v>
      </c>
      <c r="K22" s="37">
        <v>186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2"/>
        <v>1213</v>
      </c>
      <c r="R22" s="152">
        <f>Q22-Январь!Q22</f>
        <v>-1</v>
      </c>
      <c r="S22" s="111"/>
      <c r="T22" s="97"/>
      <c r="U22" s="110"/>
      <c r="W22" s="5">
        <f>F22-Январь!F22</f>
        <v>-1</v>
      </c>
    </row>
    <row r="23" spans="1:23" ht="16.5" thickBot="1" x14ac:dyDescent="0.3">
      <c r="A23" s="126" t="s">
        <v>24</v>
      </c>
      <c r="B23" s="43">
        <f>B5+B8+B11+B14+B15+B18+B19+B20+B21+B22</f>
        <v>138449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184</v>
      </c>
      <c r="F23" s="45">
        <f t="shared" si="14"/>
        <v>138265</v>
      </c>
      <c r="G23" s="43">
        <f t="shared" si="14"/>
        <v>18525</v>
      </c>
      <c r="H23" s="44">
        <f t="shared" si="14"/>
        <v>43</v>
      </c>
      <c r="I23" s="44">
        <f t="shared" si="14"/>
        <v>109</v>
      </c>
      <c r="J23" s="44">
        <f t="shared" si="14"/>
        <v>3313</v>
      </c>
      <c r="K23" s="45">
        <f t="shared" si="14"/>
        <v>15060</v>
      </c>
      <c r="L23" s="43">
        <f t="shared" si="14"/>
        <v>7244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7244</v>
      </c>
      <c r="Q23" s="55">
        <f>G23+B23+L23</f>
        <v>164218</v>
      </c>
      <c r="R23" s="152">
        <f>Q23-Январь!Q23</f>
        <v>-968</v>
      </c>
      <c r="S23" s="112"/>
      <c r="T23" s="113"/>
      <c r="U23" s="114"/>
      <c r="W23" s="5">
        <f>F23-Январь!F23</f>
        <v>-965</v>
      </c>
    </row>
    <row r="24" spans="1:23" x14ac:dyDescent="0.25">
      <c r="B24"/>
      <c r="Q24" s="93">
        <f>Q23-K23-J23-I23-H23-F23-E23-D23-C23-M23-N23-O23-P23</f>
        <v>0</v>
      </c>
      <c r="R24" s="25"/>
    </row>
    <row r="26" spans="1:23" x14ac:dyDescent="0.25">
      <c r="B26"/>
    </row>
  </sheetData>
  <autoFilter ref="A4:N22"/>
  <mergeCells count="6">
    <mergeCell ref="S1:U3"/>
    <mergeCell ref="A1:A4"/>
    <mergeCell ref="L1:P3"/>
    <mergeCell ref="Q1:Q4"/>
    <mergeCell ref="B1:F3"/>
    <mergeCell ref="G1:K3"/>
  </mergeCells>
  <conditionalFormatting sqref="G19:G21 B19:B21 B23 G23 G14:G17 B14:B17 B5:B12 G5:G12">
    <cfRule type="cellIs" dxfId="179" priority="12" operator="equal">
      <formula>0</formula>
    </cfRule>
  </conditionalFormatting>
  <conditionalFormatting sqref="Q19:Q21 Q23 Q14:Q17 Q5:R5 Q6:Q12 R6:R23">
    <cfRule type="cellIs" dxfId="178" priority="11" operator="equal">
      <formula>0</formula>
    </cfRule>
  </conditionalFormatting>
  <conditionalFormatting sqref="L19:L21 L23 L14:L17 L5:L12">
    <cfRule type="cellIs" dxfId="177" priority="10" operator="equal">
      <formula>0</formula>
    </cfRule>
  </conditionalFormatting>
  <conditionalFormatting sqref="B18 G18">
    <cfRule type="cellIs" dxfId="176" priority="9" operator="equal">
      <formula>0</formula>
    </cfRule>
  </conditionalFormatting>
  <conditionalFormatting sqref="Q18">
    <cfRule type="cellIs" dxfId="175" priority="8" operator="equal">
      <formula>0</formula>
    </cfRule>
  </conditionalFormatting>
  <conditionalFormatting sqref="L18">
    <cfRule type="cellIs" dxfId="174" priority="7" operator="equal">
      <formula>0</formula>
    </cfRule>
  </conditionalFormatting>
  <conditionalFormatting sqref="B22 G22">
    <cfRule type="cellIs" dxfId="173" priority="6" operator="equal">
      <formula>0</formula>
    </cfRule>
  </conditionalFormatting>
  <conditionalFormatting sqref="Q22">
    <cfRule type="cellIs" dxfId="172" priority="5" operator="equal">
      <formula>0</formula>
    </cfRule>
  </conditionalFormatting>
  <conditionalFormatting sqref="L22">
    <cfRule type="cellIs" dxfId="171" priority="4" operator="equal">
      <formula>0</formula>
    </cfRule>
  </conditionalFormatting>
  <conditionalFormatting sqref="B13 G13">
    <cfRule type="cellIs" dxfId="170" priority="3" operator="equal">
      <formula>0</formula>
    </cfRule>
  </conditionalFormatting>
  <conditionalFormatting sqref="Q13">
    <cfRule type="cellIs" dxfId="169" priority="2" operator="equal">
      <formula>0</formula>
    </cfRule>
  </conditionalFormatting>
  <conditionalFormatting sqref="L13">
    <cfRule type="cellIs" dxfId="168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U6" sqref="U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18566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18564</v>
      </c>
      <c r="G5" s="84">
        <f t="shared" si="0"/>
        <v>5355</v>
      </c>
      <c r="H5" s="85">
        <f t="shared" si="0"/>
        <v>2</v>
      </c>
      <c r="I5" s="85">
        <f t="shared" si="0"/>
        <v>40</v>
      </c>
      <c r="J5" s="85">
        <f t="shared" si="0"/>
        <v>1248</v>
      </c>
      <c r="K5" s="86">
        <f t="shared" si="0"/>
        <v>4065</v>
      </c>
      <c r="L5" s="84">
        <f t="shared" si="0"/>
        <v>3257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3257</v>
      </c>
      <c r="Q5" s="127">
        <f>G5+B5+L5</f>
        <v>27178</v>
      </c>
      <c r="R5" s="131"/>
      <c r="S5" s="134"/>
      <c r="T5" s="135"/>
      <c r="U5" s="5">
        <f>Q5-Февраль!Q5</f>
        <v>-166</v>
      </c>
    </row>
    <row r="6" spans="1:21" s="6" customFormat="1" x14ac:dyDescent="0.25">
      <c r="A6" s="122" t="s">
        <v>2</v>
      </c>
      <c r="B6" s="38">
        <f>C6+D6+E6+F6</f>
        <v>7982</v>
      </c>
      <c r="C6" s="18"/>
      <c r="D6" s="18"/>
      <c r="E6" s="18">
        <v>2</v>
      </c>
      <c r="F6" s="39">
        <v>7980</v>
      </c>
      <c r="G6" s="38">
        <f>H6+I6+J6+K6</f>
        <v>3667</v>
      </c>
      <c r="H6" s="18">
        <v>1</v>
      </c>
      <c r="I6" s="18">
        <v>28</v>
      </c>
      <c r="J6" s="18">
        <v>1103</v>
      </c>
      <c r="K6" s="39">
        <v>2535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14020</v>
      </c>
      <c r="R6" s="105"/>
      <c r="S6" s="94">
        <v>4</v>
      </c>
      <c r="T6" s="101"/>
      <c r="U6" s="5">
        <f>Q6-Февраль!Q6</f>
        <v>-166</v>
      </c>
    </row>
    <row r="7" spans="1:21" s="16" customFormat="1" x14ac:dyDescent="0.25">
      <c r="A7" s="122" t="s">
        <v>3</v>
      </c>
      <c r="B7" s="38">
        <f>C7+D7+E7+F7</f>
        <v>10584</v>
      </c>
      <c r="C7" s="4"/>
      <c r="D7" s="4"/>
      <c r="E7" s="4"/>
      <c r="F7" s="40">
        <v>10584</v>
      </c>
      <c r="G7" s="38">
        <f>H7+I7+J7+K7</f>
        <v>1688</v>
      </c>
      <c r="H7" s="4">
        <v>1</v>
      </c>
      <c r="I7" s="4">
        <v>12</v>
      </c>
      <c r="J7" s="4">
        <v>145</v>
      </c>
      <c r="K7" s="40">
        <v>1530</v>
      </c>
      <c r="L7" s="38">
        <f>M7+N7+O7+P7</f>
        <v>886</v>
      </c>
      <c r="M7" s="4"/>
      <c r="N7" s="4"/>
      <c r="O7" s="4"/>
      <c r="P7" s="40">
        <v>886</v>
      </c>
      <c r="Q7" s="53">
        <f t="shared" ref="Q7:Q22" si="1">G7+B7+L7</f>
        <v>13158</v>
      </c>
      <c r="R7" s="106">
        <v>1</v>
      </c>
      <c r="S7" s="94"/>
      <c r="T7" s="107"/>
      <c r="U7" s="5">
        <f>Q7-Февраль!Q7</f>
        <v>0</v>
      </c>
    </row>
    <row r="8" spans="1:21" s="5" customFormat="1" x14ac:dyDescent="0.25">
      <c r="A8" s="123" t="s">
        <v>4</v>
      </c>
      <c r="B8" s="36">
        <f>B9+B10</f>
        <v>15907</v>
      </c>
      <c r="C8" s="1">
        <f t="shared" ref="C8:P8" si="2">C9+C10</f>
        <v>0</v>
      </c>
      <c r="D8" s="1">
        <f t="shared" si="2"/>
        <v>0</v>
      </c>
      <c r="E8" s="1">
        <f t="shared" si="2"/>
        <v>176</v>
      </c>
      <c r="F8" s="37">
        <f t="shared" si="2"/>
        <v>15731</v>
      </c>
      <c r="G8" s="36">
        <f t="shared" si="2"/>
        <v>1891</v>
      </c>
      <c r="H8" s="1">
        <f t="shared" si="2"/>
        <v>0</v>
      </c>
      <c r="I8" s="1">
        <f t="shared" si="2"/>
        <v>5</v>
      </c>
      <c r="J8" s="1">
        <f t="shared" si="2"/>
        <v>415</v>
      </c>
      <c r="K8" s="37">
        <f t="shared" si="2"/>
        <v>1471</v>
      </c>
      <c r="L8" s="36">
        <f t="shared" si="2"/>
        <v>654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654</v>
      </c>
      <c r="Q8" s="52">
        <f t="shared" si="1"/>
        <v>18452</v>
      </c>
      <c r="R8" s="105"/>
      <c r="S8" s="94"/>
      <c r="T8" s="101"/>
      <c r="U8" s="5">
        <f>Q8-Февраль!Q8</f>
        <v>-40</v>
      </c>
    </row>
    <row r="9" spans="1:21" s="6" customFormat="1" x14ac:dyDescent="0.25">
      <c r="A9" s="122" t="s">
        <v>5</v>
      </c>
      <c r="B9" s="38">
        <f>C9+D9+E9+F9</f>
        <v>9035</v>
      </c>
      <c r="C9" s="18"/>
      <c r="D9" s="18"/>
      <c r="E9" s="18">
        <v>171</v>
      </c>
      <c r="F9" s="39">
        <v>8864</v>
      </c>
      <c r="G9" s="38">
        <f t="shared" ref="G9:G10" si="3">H9+I9+J9+K9</f>
        <v>927</v>
      </c>
      <c r="H9" s="18"/>
      <c r="I9" s="18">
        <v>5</v>
      </c>
      <c r="J9" s="18">
        <v>319</v>
      </c>
      <c r="K9" s="39">
        <v>603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10071</v>
      </c>
      <c r="R9" s="105"/>
      <c r="S9" s="94">
        <v>1</v>
      </c>
      <c r="T9" s="101"/>
      <c r="U9" s="5">
        <f>Q9-Февраль!Q9</f>
        <v>-2</v>
      </c>
    </row>
    <row r="10" spans="1:21" s="6" customFormat="1" x14ac:dyDescent="0.25">
      <c r="A10" s="122" t="s">
        <v>6</v>
      </c>
      <c r="B10" s="38">
        <f>C10+D10+E10+F10</f>
        <v>6872</v>
      </c>
      <c r="C10" s="18"/>
      <c r="D10" s="18"/>
      <c r="E10" s="18">
        <v>5</v>
      </c>
      <c r="F10" s="39">
        <v>6867</v>
      </c>
      <c r="G10" s="38">
        <f t="shared" si="3"/>
        <v>964</v>
      </c>
      <c r="H10" s="18"/>
      <c r="I10" s="18"/>
      <c r="J10" s="18">
        <v>96</v>
      </c>
      <c r="K10" s="39">
        <v>868</v>
      </c>
      <c r="L10" s="38">
        <f t="shared" si="4"/>
        <v>545</v>
      </c>
      <c r="M10" s="18"/>
      <c r="N10" s="18"/>
      <c r="O10" s="18"/>
      <c r="P10" s="39">
        <v>545</v>
      </c>
      <c r="Q10" s="53">
        <f t="shared" si="1"/>
        <v>8381</v>
      </c>
      <c r="R10" s="105"/>
      <c r="S10" s="94"/>
      <c r="T10" s="101"/>
      <c r="U10" s="5">
        <f>Q10-Февраль!Q10</f>
        <v>-38</v>
      </c>
    </row>
    <row r="11" spans="1:21" s="5" customFormat="1" x14ac:dyDescent="0.25">
      <c r="A11" s="124" t="s">
        <v>7</v>
      </c>
      <c r="B11" s="36">
        <f t="shared" ref="B11:O11" si="5">B12+B13</f>
        <v>26517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26513</v>
      </c>
      <c r="G11" s="36">
        <f t="shared" si="5"/>
        <v>2412</v>
      </c>
      <c r="H11" s="1">
        <f t="shared" si="5"/>
        <v>6</v>
      </c>
      <c r="I11" s="1">
        <f t="shared" si="5"/>
        <v>6</v>
      </c>
      <c r="J11" s="1">
        <f t="shared" si="5"/>
        <v>298</v>
      </c>
      <c r="K11" s="37">
        <f t="shared" si="5"/>
        <v>2102</v>
      </c>
      <c r="L11" s="36">
        <f t="shared" si="5"/>
        <v>564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564</v>
      </c>
      <c r="Q11" s="52">
        <f t="shared" si="1"/>
        <v>29493</v>
      </c>
      <c r="R11" s="105"/>
      <c r="S11" s="94"/>
      <c r="T11" s="101"/>
      <c r="U11" s="5">
        <f>Q11-Февраль!Q11</f>
        <v>-15</v>
      </c>
    </row>
    <row r="12" spans="1:21" s="6" customFormat="1" x14ac:dyDescent="0.25">
      <c r="A12" s="125" t="s">
        <v>8</v>
      </c>
      <c r="B12" s="38">
        <f>C12+D12+E12+F12</f>
        <v>14101</v>
      </c>
      <c r="C12" s="18"/>
      <c r="D12" s="18"/>
      <c r="E12" s="18">
        <v>4</v>
      </c>
      <c r="F12" s="39">
        <v>14097</v>
      </c>
      <c r="G12" s="38">
        <f t="shared" ref="G12:G14" si="6">H12+I12+J12+K12</f>
        <v>1308</v>
      </c>
      <c r="H12" s="18">
        <v>5</v>
      </c>
      <c r="I12" s="18">
        <v>4</v>
      </c>
      <c r="J12" s="18">
        <v>136</v>
      </c>
      <c r="K12" s="39">
        <v>1163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>G12+B12+L12</f>
        <v>15683</v>
      </c>
      <c r="R12" s="106">
        <v>5</v>
      </c>
      <c r="S12" s="94">
        <v>1</v>
      </c>
      <c r="T12" s="101"/>
      <c r="U12" s="5">
        <f>Q12-Февраль!Q12</f>
        <v>-2</v>
      </c>
    </row>
    <row r="13" spans="1:21" s="6" customFormat="1" x14ac:dyDescent="0.25">
      <c r="A13" s="125" t="s">
        <v>9</v>
      </c>
      <c r="B13" s="38">
        <f>C13+D13+E13+F13</f>
        <v>12416</v>
      </c>
      <c r="C13" s="18"/>
      <c r="D13" s="18"/>
      <c r="E13" s="18"/>
      <c r="F13" s="39">
        <v>12416</v>
      </c>
      <c r="G13" s="38">
        <f t="shared" si="6"/>
        <v>1104</v>
      </c>
      <c r="H13" s="18">
        <v>1</v>
      </c>
      <c r="I13" s="18">
        <v>2</v>
      </c>
      <c r="J13" s="18">
        <v>162</v>
      </c>
      <c r="K13" s="39">
        <v>939</v>
      </c>
      <c r="L13" s="38">
        <f t="shared" si="7"/>
        <v>290</v>
      </c>
      <c r="M13" s="18"/>
      <c r="N13" s="18"/>
      <c r="O13" s="18"/>
      <c r="P13" s="39">
        <v>290</v>
      </c>
      <c r="Q13" s="53">
        <f t="shared" si="1"/>
        <v>13810</v>
      </c>
      <c r="R13" s="106"/>
      <c r="S13" s="94"/>
      <c r="T13" s="101"/>
      <c r="U13" s="5">
        <f>Q13-Февраль!Q13</f>
        <v>-13</v>
      </c>
    </row>
    <row r="14" spans="1:21" s="17" customFormat="1" x14ac:dyDescent="0.25">
      <c r="A14" s="124" t="s">
        <v>10</v>
      </c>
      <c r="B14" s="41">
        <f>C14+D14+E14+F14</f>
        <v>10556</v>
      </c>
      <c r="C14" s="3"/>
      <c r="D14" s="3"/>
      <c r="E14" s="3">
        <v>1</v>
      </c>
      <c r="F14" s="42">
        <v>10555</v>
      </c>
      <c r="G14" s="41">
        <f t="shared" si="6"/>
        <v>1773</v>
      </c>
      <c r="H14" s="3"/>
      <c r="I14" s="3">
        <v>11</v>
      </c>
      <c r="J14" s="3">
        <v>232</v>
      </c>
      <c r="K14" s="42">
        <v>1530</v>
      </c>
      <c r="L14" s="41">
        <f t="shared" si="7"/>
        <v>602</v>
      </c>
      <c r="M14" s="3"/>
      <c r="N14" s="3"/>
      <c r="O14" s="3"/>
      <c r="P14" s="42">
        <v>602</v>
      </c>
      <c r="Q14" s="54">
        <f t="shared" si="1"/>
        <v>12931</v>
      </c>
      <c r="R14" s="108">
        <v>5</v>
      </c>
      <c r="S14" s="94">
        <v>4</v>
      </c>
      <c r="T14" s="109"/>
      <c r="U14" s="5">
        <f>Q14-Февраль!Q14</f>
        <v>-54</v>
      </c>
    </row>
    <row r="15" spans="1:21" s="5" customFormat="1" x14ac:dyDescent="0.25">
      <c r="A15" s="123" t="s">
        <v>11</v>
      </c>
      <c r="B15" s="36">
        <f t="shared" ref="B15:P15" si="8">B16+B17</f>
        <v>15940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15940</v>
      </c>
      <c r="G15" s="36">
        <f t="shared" si="8"/>
        <v>1925</v>
      </c>
      <c r="H15" s="1">
        <f t="shared" si="8"/>
        <v>0</v>
      </c>
      <c r="I15" s="1">
        <f t="shared" si="8"/>
        <v>0</v>
      </c>
      <c r="J15" s="1">
        <f t="shared" si="8"/>
        <v>207</v>
      </c>
      <c r="K15" s="37">
        <f t="shared" si="8"/>
        <v>1718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18530</v>
      </c>
      <c r="R15" s="105"/>
      <c r="S15" s="94"/>
      <c r="T15" s="101"/>
      <c r="U15" s="5">
        <f>Q15-Февраль!Q15</f>
        <v>-7</v>
      </c>
    </row>
    <row r="16" spans="1:21" s="6" customFormat="1" x14ac:dyDescent="0.25">
      <c r="A16" s="122" t="s">
        <v>12</v>
      </c>
      <c r="B16" s="38">
        <f>C16+D16+E16+F16</f>
        <v>3005</v>
      </c>
      <c r="C16" s="18"/>
      <c r="D16" s="18"/>
      <c r="E16" s="18"/>
      <c r="F16" s="39">
        <v>3005</v>
      </c>
      <c r="G16" s="38">
        <f t="shared" ref="G16:G20" si="9">H16+I16+J16+K16</f>
        <v>678</v>
      </c>
      <c r="H16" s="18"/>
      <c r="I16" s="18"/>
      <c r="J16" s="18">
        <v>104</v>
      </c>
      <c r="K16" s="39">
        <v>574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4035</v>
      </c>
      <c r="R16" s="105"/>
      <c r="S16" s="94"/>
      <c r="T16" s="101"/>
      <c r="U16" s="5">
        <f>Q16-Февраль!Q16</f>
        <v>-7</v>
      </c>
    </row>
    <row r="17" spans="1:21" s="6" customFormat="1" x14ac:dyDescent="0.25">
      <c r="A17" s="125" t="s">
        <v>13</v>
      </c>
      <c r="B17" s="38">
        <f>C17+D17+E17+F17</f>
        <v>12935</v>
      </c>
      <c r="C17" s="18"/>
      <c r="D17" s="18"/>
      <c r="E17" s="18"/>
      <c r="F17" s="39">
        <v>12935</v>
      </c>
      <c r="G17" s="38">
        <f t="shared" si="9"/>
        <v>1247</v>
      </c>
      <c r="H17" s="18"/>
      <c r="I17" s="18"/>
      <c r="J17" s="18">
        <v>103</v>
      </c>
      <c r="K17" s="39">
        <v>1144</v>
      </c>
      <c r="L17" s="38">
        <f t="shared" si="10"/>
        <v>313</v>
      </c>
      <c r="M17" s="18"/>
      <c r="N17" s="18"/>
      <c r="O17" s="18"/>
      <c r="P17" s="39">
        <v>313</v>
      </c>
      <c r="Q17" s="53">
        <f t="shared" si="1"/>
        <v>14495</v>
      </c>
      <c r="R17" s="105"/>
      <c r="S17" s="94"/>
      <c r="T17" s="101"/>
      <c r="U17" s="5">
        <f>Q17-Февраль!Q17</f>
        <v>0</v>
      </c>
    </row>
    <row r="18" spans="1:21" s="7" customFormat="1" x14ac:dyDescent="0.25">
      <c r="A18" s="124" t="s">
        <v>14</v>
      </c>
      <c r="B18" s="41">
        <f t="shared" ref="B18:B22" si="11">C18+D18+E18+F18</f>
        <v>17724</v>
      </c>
      <c r="C18" s="1"/>
      <c r="D18" s="1"/>
      <c r="E18" s="1"/>
      <c r="F18" s="37">
        <v>17724</v>
      </c>
      <c r="G18" s="41">
        <f t="shared" si="9"/>
        <v>1934</v>
      </c>
      <c r="H18" s="1">
        <v>19</v>
      </c>
      <c r="I18" s="1">
        <v>2</v>
      </c>
      <c r="J18" s="1">
        <v>356</v>
      </c>
      <c r="K18" s="37">
        <v>1557</v>
      </c>
      <c r="L18" s="41">
        <f t="shared" si="10"/>
        <v>138</v>
      </c>
      <c r="M18" s="1"/>
      <c r="N18" s="1"/>
      <c r="O18" s="1"/>
      <c r="P18" s="37">
        <v>138</v>
      </c>
      <c r="Q18" s="54">
        <f t="shared" si="1"/>
        <v>19796</v>
      </c>
      <c r="R18" s="105"/>
      <c r="S18" s="94"/>
      <c r="T18" s="110"/>
      <c r="U18" s="5">
        <f>Q18-Февраль!Q18</f>
        <v>17</v>
      </c>
    </row>
    <row r="19" spans="1:21" s="17" customFormat="1" x14ac:dyDescent="0.25">
      <c r="A19" s="124" t="s">
        <v>15</v>
      </c>
      <c r="B19" s="41">
        <f t="shared" si="11"/>
        <v>14316</v>
      </c>
      <c r="C19" s="3"/>
      <c r="D19" s="3"/>
      <c r="E19" s="3">
        <v>1</v>
      </c>
      <c r="F19" s="42">
        <v>14315</v>
      </c>
      <c r="G19" s="41">
        <f t="shared" si="9"/>
        <v>1354</v>
      </c>
      <c r="H19" s="3"/>
      <c r="I19" s="3">
        <v>5</v>
      </c>
      <c r="J19" s="3">
        <v>497</v>
      </c>
      <c r="K19" s="42">
        <v>852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16411</v>
      </c>
      <c r="R19" s="108"/>
      <c r="S19" s="94"/>
      <c r="T19" s="109"/>
      <c r="U19" s="5">
        <f>Q19-Февраль!Q19</f>
        <v>-11</v>
      </c>
    </row>
    <row r="20" spans="1:21" s="7" customFormat="1" x14ac:dyDescent="0.25">
      <c r="A20" s="123" t="s">
        <v>16</v>
      </c>
      <c r="B20" s="41">
        <f t="shared" si="11"/>
        <v>13112</v>
      </c>
      <c r="C20" s="3"/>
      <c r="D20" s="3"/>
      <c r="E20" s="3">
        <v>2</v>
      </c>
      <c r="F20" s="42">
        <v>13110</v>
      </c>
      <c r="G20" s="41">
        <f t="shared" si="9"/>
        <v>1094</v>
      </c>
      <c r="H20" s="1">
        <v>6</v>
      </c>
      <c r="I20" s="1">
        <v>3</v>
      </c>
      <c r="J20" s="1">
        <v>109</v>
      </c>
      <c r="K20" s="37">
        <v>976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14487</v>
      </c>
      <c r="R20" s="111"/>
      <c r="S20" s="94"/>
      <c r="T20" s="110"/>
      <c r="U20" s="5">
        <f>Q20-Февраль!Q20</f>
        <v>0</v>
      </c>
    </row>
    <row r="21" spans="1:21" s="7" customFormat="1" x14ac:dyDescent="0.25">
      <c r="A21" s="123" t="s">
        <v>17</v>
      </c>
      <c r="B21" s="41">
        <f t="shared" si="11"/>
        <v>4613</v>
      </c>
      <c r="C21" s="1"/>
      <c r="D21" s="1"/>
      <c r="E21" s="1"/>
      <c r="F21" s="37">
        <v>4613</v>
      </c>
      <c r="G21" s="41">
        <f>H21+I21+J21+K21</f>
        <v>571</v>
      </c>
      <c r="H21" s="1">
        <v>5</v>
      </c>
      <c r="I21" s="1"/>
      <c r="J21" s="1">
        <v>86</v>
      </c>
      <c r="K21" s="37">
        <v>480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5445</v>
      </c>
      <c r="R21" s="111">
        <v>9</v>
      </c>
      <c r="S21" s="94">
        <v>1</v>
      </c>
      <c r="T21" s="110"/>
      <c r="U21" s="5">
        <f>Q21-Февраль!Q21</f>
        <v>-6</v>
      </c>
    </row>
    <row r="22" spans="1:21" s="7" customFormat="1" x14ac:dyDescent="0.25">
      <c r="A22" s="123" t="s">
        <v>18</v>
      </c>
      <c r="B22" s="41">
        <f t="shared" si="11"/>
        <v>957</v>
      </c>
      <c r="C22" s="1"/>
      <c r="D22" s="1"/>
      <c r="E22" s="1"/>
      <c r="F22" s="37">
        <v>957</v>
      </c>
      <c r="G22" s="41">
        <f t="shared" ref="G22" si="12">H22+I22+J22+K22</f>
        <v>197</v>
      </c>
      <c r="H22" s="1">
        <v>5</v>
      </c>
      <c r="I22" s="1">
        <v>4</v>
      </c>
      <c r="J22" s="1">
        <v>3</v>
      </c>
      <c r="K22" s="37">
        <v>185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1233</v>
      </c>
      <c r="R22" s="111"/>
      <c r="S22" s="94"/>
      <c r="T22" s="110"/>
      <c r="U22" s="5">
        <f>Q22-Февраль!Q22</f>
        <v>20</v>
      </c>
    </row>
    <row r="23" spans="1:21" ht="16.5" thickBot="1" x14ac:dyDescent="0.3">
      <c r="A23" s="126" t="s">
        <v>24</v>
      </c>
      <c r="B23" s="43">
        <f>B5+B8+B11+B14+B15+B18+B19+B20+B21+B22</f>
        <v>138208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186</v>
      </c>
      <c r="F23" s="45">
        <f t="shared" si="14"/>
        <v>138022</v>
      </c>
      <c r="G23" s="43">
        <f t="shared" si="14"/>
        <v>18506</v>
      </c>
      <c r="H23" s="44">
        <f t="shared" si="14"/>
        <v>43</v>
      </c>
      <c r="I23" s="44">
        <f t="shared" si="14"/>
        <v>76</v>
      </c>
      <c r="J23" s="44">
        <f t="shared" si="14"/>
        <v>3451</v>
      </c>
      <c r="K23" s="45">
        <f t="shared" si="14"/>
        <v>14936</v>
      </c>
      <c r="L23" s="43">
        <f t="shared" si="14"/>
        <v>7242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7242</v>
      </c>
      <c r="Q23" s="55">
        <f>G23+B23+L23</f>
        <v>163956</v>
      </c>
      <c r="R23" s="112"/>
      <c r="S23" s="113">
        <v>1</v>
      </c>
      <c r="T23" s="114"/>
      <c r="U23" s="5">
        <f>Q23-Февраль!Q23</f>
        <v>-262</v>
      </c>
    </row>
    <row r="24" spans="1:21" x14ac:dyDescent="0.25">
      <c r="B24"/>
      <c r="Q24" s="93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67" priority="12" operator="equal">
      <formula>0</formula>
    </cfRule>
  </conditionalFormatting>
  <conditionalFormatting sqref="Q5:Q12 Q19:Q21 Q23 Q14:Q17">
    <cfRule type="cellIs" dxfId="166" priority="11" operator="equal">
      <formula>0</formula>
    </cfRule>
  </conditionalFormatting>
  <conditionalFormatting sqref="L5:L12 L19:L21 L23 L14:L17">
    <cfRule type="cellIs" dxfId="165" priority="10" operator="equal">
      <formula>0</formula>
    </cfRule>
  </conditionalFormatting>
  <conditionalFormatting sqref="B18 G18">
    <cfRule type="cellIs" dxfId="164" priority="9" operator="equal">
      <formula>0</formula>
    </cfRule>
  </conditionalFormatting>
  <conditionalFormatting sqref="Q18">
    <cfRule type="cellIs" dxfId="163" priority="8" operator="equal">
      <formula>0</formula>
    </cfRule>
  </conditionalFormatting>
  <conditionalFormatting sqref="L18">
    <cfRule type="cellIs" dxfId="162" priority="7" operator="equal">
      <formula>0</formula>
    </cfRule>
  </conditionalFormatting>
  <conditionalFormatting sqref="B22 G22">
    <cfRule type="cellIs" dxfId="161" priority="6" operator="equal">
      <formula>0</formula>
    </cfRule>
  </conditionalFormatting>
  <conditionalFormatting sqref="Q22">
    <cfRule type="cellIs" dxfId="160" priority="5" operator="equal">
      <formula>0</formula>
    </cfRule>
  </conditionalFormatting>
  <conditionalFormatting sqref="L22">
    <cfRule type="cellIs" dxfId="159" priority="4" operator="equal">
      <formula>0</formula>
    </cfRule>
  </conditionalFormatting>
  <conditionalFormatting sqref="B13 G13">
    <cfRule type="cellIs" dxfId="158" priority="3" operator="equal">
      <formula>0</formula>
    </cfRule>
  </conditionalFormatting>
  <conditionalFormatting sqref="Q13">
    <cfRule type="cellIs" dxfId="157" priority="2" operator="equal">
      <formula>0</formula>
    </cfRule>
  </conditionalFormatting>
  <conditionalFormatting sqref="L13">
    <cfRule type="cellIs" dxfId="156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I37" sqref="I37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18537</v>
      </c>
      <c r="C5" s="85">
        <f t="shared" ref="C5:O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18535</v>
      </c>
      <c r="G5" s="84">
        <f t="shared" si="0"/>
        <v>5342</v>
      </c>
      <c r="H5" s="85">
        <f t="shared" si="0"/>
        <v>2</v>
      </c>
      <c r="I5" s="85">
        <f t="shared" si="0"/>
        <v>39</v>
      </c>
      <c r="J5" s="85">
        <f t="shared" si="0"/>
        <v>1232</v>
      </c>
      <c r="K5" s="86">
        <f t="shared" si="0"/>
        <v>4069</v>
      </c>
      <c r="L5" s="84">
        <f t="shared" si="0"/>
        <v>3257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>P6+P7</f>
        <v>3257</v>
      </c>
      <c r="Q5" s="127">
        <f>G5+B5+L5</f>
        <v>27136</v>
      </c>
      <c r="R5" s="84">
        <f t="shared" ref="R5:T5" si="1">R6+R7</f>
        <v>1</v>
      </c>
      <c r="S5" s="154">
        <f t="shared" si="1"/>
        <v>5</v>
      </c>
      <c r="T5" s="155">
        <f t="shared" si="1"/>
        <v>0</v>
      </c>
      <c r="U5" s="5">
        <f>Q5-Март!Q5</f>
        <v>-42</v>
      </c>
    </row>
    <row r="6" spans="1:21" s="6" customFormat="1" x14ac:dyDescent="0.25">
      <c r="A6" s="122" t="s">
        <v>2</v>
      </c>
      <c r="B6" s="38">
        <f>C6+D6+E6+F6</f>
        <v>7935</v>
      </c>
      <c r="C6" s="18"/>
      <c r="D6" s="18"/>
      <c r="E6" s="18">
        <v>2</v>
      </c>
      <c r="F6" s="39">
        <v>7933</v>
      </c>
      <c r="G6" s="38">
        <f>H6+I6+J6+K6</f>
        <v>3653</v>
      </c>
      <c r="H6" s="18">
        <v>1</v>
      </c>
      <c r="I6" s="18">
        <v>28</v>
      </c>
      <c r="J6" s="18">
        <v>1088</v>
      </c>
      <c r="K6" s="39">
        <v>2536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13959</v>
      </c>
      <c r="R6" s="56"/>
      <c r="S6" s="18">
        <v>5</v>
      </c>
      <c r="T6" s="48"/>
      <c r="U6" s="5">
        <f>Q6-Март!Q6</f>
        <v>-61</v>
      </c>
    </row>
    <row r="7" spans="1:21" s="16" customFormat="1" x14ac:dyDescent="0.25">
      <c r="A7" s="122" t="s">
        <v>3</v>
      </c>
      <c r="B7" s="38">
        <f>C7+D7+E7+F7</f>
        <v>10602</v>
      </c>
      <c r="C7" s="4"/>
      <c r="D7" s="4"/>
      <c r="E7" s="4"/>
      <c r="F7" s="40">
        <v>10602</v>
      </c>
      <c r="G7" s="38">
        <f>H7+I7+J7+K7</f>
        <v>1689</v>
      </c>
      <c r="H7" s="4">
        <v>1</v>
      </c>
      <c r="I7" s="4">
        <v>11</v>
      </c>
      <c r="J7" s="4">
        <v>144</v>
      </c>
      <c r="K7" s="40">
        <v>1533</v>
      </c>
      <c r="L7" s="38">
        <f>M7+N7+O7+P7</f>
        <v>886</v>
      </c>
      <c r="M7" s="4"/>
      <c r="N7" s="4"/>
      <c r="O7" s="4"/>
      <c r="P7" s="40">
        <v>886</v>
      </c>
      <c r="Q7" s="53">
        <f t="shared" ref="Q7:Q22" si="2">G7+B7+L7</f>
        <v>13177</v>
      </c>
      <c r="R7" s="38">
        <v>1</v>
      </c>
      <c r="S7" s="159"/>
      <c r="T7" s="49"/>
      <c r="U7" s="5">
        <f>Q7-Март!Q7</f>
        <v>19</v>
      </c>
    </row>
    <row r="8" spans="1:21" s="5" customFormat="1" x14ac:dyDescent="0.25">
      <c r="A8" s="123" t="s">
        <v>4</v>
      </c>
      <c r="B8" s="36">
        <f>B9+B10</f>
        <v>15910</v>
      </c>
      <c r="C8" s="1">
        <f t="shared" ref="C8:P8" si="3">C9+C10</f>
        <v>0</v>
      </c>
      <c r="D8" s="1">
        <f t="shared" si="3"/>
        <v>0</v>
      </c>
      <c r="E8" s="1">
        <f t="shared" si="3"/>
        <v>175</v>
      </c>
      <c r="F8" s="37">
        <f t="shared" si="3"/>
        <v>15735</v>
      </c>
      <c r="G8" s="36">
        <f t="shared" si="3"/>
        <v>1885</v>
      </c>
      <c r="H8" s="1">
        <f t="shared" si="3"/>
        <v>0</v>
      </c>
      <c r="I8" s="1">
        <f t="shared" si="3"/>
        <v>5</v>
      </c>
      <c r="J8" s="1">
        <f t="shared" si="3"/>
        <v>414</v>
      </c>
      <c r="K8" s="37">
        <f t="shared" si="3"/>
        <v>1466</v>
      </c>
      <c r="L8" s="36">
        <f t="shared" si="3"/>
        <v>656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37">
        <f t="shared" si="3"/>
        <v>656</v>
      </c>
      <c r="Q8" s="52">
        <f t="shared" si="2"/>
        <v>18451</v>
      </c>
      <c r="R8" s="36">
        <f t="shared" ref="R8" si="4">R9+R10</f>
        <v>1</v>
      </c>
      <c r="S8" s="153">
        <f t="shared" ref="S8" si="5">S9+S10</f>
        <v>1</v>
      </c>
      <c r="T8" s="51">
        <f t="shared" ref="T8" si="6">T9+T10</f>
        <v>2</v>
      </c>
      <c r="U8" s="5">
        <f>Q8-Март!Q8</f>
        <v>-1</v>
      </c>
    </row>
    <row r="9" spans="1:21" s="6" customFormat="1" x14ac:dyDescent="0.25">
      <c r="A9" s="122" t="s">
        <v>5</v>
      </c>
      <c r="B9" s="38">
        <f>C9+D9+E9+F9</f>
        <v>9053</v>
      </c>
      <c r="C9" s="18"/>
      <c r="D9" s="18"/>
      <c r="E9" s="18">
        <v>170</v>
      </c>
      <c r="F9" s="39">
        <v>8883</v>
      </c>
      <c r="G9" s="38">
        <f t="shared" ref="G9:G10" si="7">H9+I9+J9+K9</f>
        <v>924</v>
      </c>
      <c r="H9" s="18"/>
      <c r="I9" s="18">
        <v>5</v>
      </c>
      <c r="J9" s="18">
        <v>317</v>
      </c>
      <c r="K9" s="39">
        <v>602</v>
      </c>
      <c r="L9" s="38">
        <f t="shared" ref="L9:L10" si="8">M9+N9+O9+P9</f>
        <v>109</v>
      </c>
      <c r="M9" s="18"/>
      <c r="N9" s="18"/>
      <c r="O9" s="18"/>
      <c r="P9" s="39">
        <v>109</v>
      </c>
      <c r="Q9" s="53">
        <f t="shared" si="2"/>
        <v>10086</v>
      </c>
      <c r="R9" s="160">
        <v>1</v>
      </c>
      <c r="S9" s="159">
        <v>1</v>
      </c>
      <c r="T9" s="48"/>
      <c r="U9" s="5">
        <f>Q9-Март!Q9</f>
        <v>15</v>
      </c>
    </row>
    <row r="10" spans="1:21" s="6" customFormat="1" x14ac:dyDescent="0.25">
      <c r="A10" s="122" t="s">
        <v>6</v>
      </c>
      <c r="B10" s="38">
        <f>C10+D10+E10+F10</f>
        <v>6857</v>
      </c>
      <c r="C10" s="18"/>
      <c r="D10" s="18"/>
      <c r="E10" s="18">
        <v>5</v>
      </c>
      <c r="F10" s="39">
        <v>6852</v>
      </c>
      <c r="G10" s="38">
        <f t="shared" si="7"/>
        <v>961</v>
      </c>
      <c r="H10" s="18"/>
      <c r="I10" s="18"/>
      <c r="J10" s="18">
        <v>97</v>
      </c>
      <c r="K10" s="39">
        <v>864</v>
      </c>
      <c r="L10" s="38">
        <f t="shared" si="8"/>
        <v>547</v>
      </c>
      <c r="M10" s="18"/>
      <c r="N10" s="18"/>
      <c r="O10" s="18"/>
      <c r="P10" s="39">
        <v>547</v>
      </c>
      <c r="Q10" s="53">
        <f t="shared" si="2"/>
        <v>8365</v>
      </c>
      <c r="R10" s="160"/>
      <c r="S10" s="159"/>
      <c r="T10" s="48">
        <v>2</v>
      </c>
      <c r="U10" s="5">
        <f>Q10-Март!Q10</f>
        <v>-16</v>
      </c>
    </row>
    <row r="11" spans="1:21" s="5" customFormat="1" x14ac:dyDescent="0.25">
      <c r="A11" s="124" t="s">
        <v>7</v>
      </c>
      <c r="B11" s="36">
        <f t="shared" ref="B11:O11" si="9">B12+B13</f>
        <v>26527</v>
      </c>
      <c r="C11" s="1">
        <f t="shared" si="9"/>
        <v>0</v>
      </c>
      <c r="D11" s="1">
        <f t="shared" si="9"/>
        <v>0</v>
      </c>
      <c r="E11" s="1">
        <f t="shared" si="9"/>
        <v>4</v>
      </c>
      <c r="F11" s="37">
        <f t="shared" si="9"/>
        <v>26523</v>
      </c>
      <c r="G11" s="36">
        <f t="shared" si="9"/>
        <v>2413</v>
      </c>
      <c r="H11" s="1">
        <f t="shared" si="9"/>
        <v>6</v>
      </c>
      <c r="I11" s="1">
        <f t="shared" si="9"/>
        <v>6</v>
      </c>
      <c r="J11" s="1">
        <f t="shared" si="9"/>
        <v>299</v>
      </c>
      <c r="K11" s="37">
        <f t="shared" si="9"/>
        <v>2102</v>
      </c>
      <c r="L11" s="36">
        <f t="shared" si="9"/>
        <v>564</v>
      </c>
      <c r="M11" s="1">
        <f t="shared" si="9"/>
        <v>0</v>
      </c>
      <c r="N11" s="1">
        <f t="shared" si="9"/>
        <v>0</v>
      </c>
      <c r="O11" s="1">
        <f t="shared" si="9"/>
        <v>0</v>
      </c>
      <c r="P11" s="37">
        <f>P12+P13</f>
        <v>564</v>
      </c>
      <c r="Q11" s="52">
        <f t="shared" si="2"/>
        <v>29504</v>
      </c>
      <c r="R11" s="36">
        <f t="shared" ref="R11" si="10">R12+R13</f>
        <v>1</v>
      </c>
      <c r="S11" s="153">
        <f t="shared" ref="S11" si="11">S12+S13</f>
        <v>0</v>
      </c>
      <c r="T11" s="51">
        <f t="shared" ref="T11" si="12">T12+T13</f>
        <v>0</v>
      </c>
      <c r="U11" s="5">
        <f>Q11-Март!Q11</f>
        <v>11</v>
      </c>
    </row>
    <row r="12" spans="1:21" s="6" customFormat="1" x14ac:dyDescent="0.25">
      <c r="A12" s="125" t="s">
        <v>8</v>
      </c>
      <c r="B12" s="38">
        <f>C12+D12+E12+F12</f>
        <v>14111</v>
      </c>
      <c r="C12" s="18"/>
      <c r="D12" s="18"/>
      <c r="E12" s="18">
        <v>4</v>
      </c>
      <c r="F12" s="39">
        <v>14107</v>
      </c>
      <c r="G12" s="38">
        <f t="shared" ref="G12:G14" si="13">H12+I12+J12+K12</f>
        <v>1306</v>
      </c>
      <c r="H12" s="18">
        <v>5</v>
      </c>
      <c r="I12" s="18">
        <v>4</v>
      </c>
      <c r="J12" s="18">
        <v>136</v>
      </c>
      <c r="K12" s="39">
        <v>1161</v>
      </c>
      <c r="L12" s="38">
        <f t="shared" ref="L12:L14" si="14">M12+N12+O12+P12</f>
        <v>274</v>
      </c>
      <c r="M12" s="18"/>
      <c r="N12" s="18"/>
      <c r="O12" s="18"/>
      <c r="P12" s="39">
        <v>274</v>
      </c>
      <c r="Q12" s="53">
        <f t="shared" si="2"/>
        <v>15691</v>
      </c>
      <c r="R12" s="160">
        <v>1</v>
      </c>
      <c r="S12" s="159"/>
      <c r="T12" s="48"/>
      <c r="U12" s="5">
        <f>Q12-Март!Q12</f>
        <v>8</v>
      </c>
    </row>
    <row r="13" spans="1:21" s="6" customFormat="1" x14ac:dyDescent="0.25">
      <c r="A13" s="125" t="s">
        <v>9</v>
      </c>
      <c r="B13" s="38">
        <f>C13+D13+E13+F13</f>
        <v>12416</v>
      </c>
      <c r="C13" s="18"/>
      <c r="D13" s="18"/>
      <c r="E13" s="18"/>
      <c r="F13" s="39">
        <v>12416</v>
      </c>
      <c r="G13" s="38">
        <f t="shared" si="13"/>
        <v>1107</v>
      </c>
      <c r="H13" s="18">
        <v>1</v>
      </c>
      <c r="I13" s="18">
        <v>2</v>
      </c>
      <c r="J13" s="18">
        <v>163</v>
      </c>
      <c r="K13" s="39">
        <v>941</v>
      </c>
      <c r="L13" s="38">
        <f t="shared" si="14"/>
        <v>290</v>
      </c>
      <c r="M13" s="18"/>
      <c r="N13" s="18"/>
      <c r="O13" s="18"/>
      <c r="P13" s="39">
        <v>290</v>
      </c>
      <c r="Q13" s="53">
        <f t="shared" si="2"/>
        <v>13813</v>
      </c>
      <c r="R13" s="160"/>
      <c r="S13" s="159"/>
      <c r="T13" s="48"/>
      <c r="U13" s="5">
        <f>Q13-Март!Q13</f>
        <v>3</v>
      </c>
    </row>
    <row r="14" spans="1:21" s="17" customFormat="1" x14ac:dyDescent="0.25">
      <c r="A14" s="124" t="s">
        <v>10</v>
      </c>
      <c r="B14" s="41">
        <f>C14+D14+E14+F14</f>
        <v>10547</v>
      </c>
      <c r="C14" s="3"/>
      <c r="D14" s="3"/>
      <c r="E14" s="3"/>
      <c r="F14" s="42">
        <v>10547</v>
      </c>
      <c r="G14" s="41">
        <f t="shared" si="13"/>
        <v>1748</v>
      </c>
      <c r="H14" s="3">
        <v>10</v>
      </c>
      <c r="I14" s="3">
        <v>6</v>
      </c>
      <c r="J14" s="3">
        <v>224</v>
      </c>
      <c r="K14" s="42">
        <v>1508</v>
      </c>
      <c r="L14" s="41">
        <f t="shared" si="14"/>
        <v>600</v>
      </c>
      <c r="M14" s="3"/>
      <c r="N14" s="3"/>
      <c r="O14" s="3"/>
      <c r="P14" s="42">
        <v>600</v>
      </c>
      <c r="Q14" s="54">
        <f t="shared" si="2"/>
        <v>12895</v>
      </c>
      <c r="R14" s="41">
        <v>3</v>
      </c>
      <c r="S14" s="153"/>
      <c r="T14" s="50"/>
      <c r="U14" s="5">
        <f>Q14-Март!Q14</f>
        <v>-36</v>
      </c>
    </row>
    <row r="15" spans="1:21" s="5" customFormat="1" x14ac:dyDescent="0.25">
      <c r="A15" s="123" t="s">
        <v>11</v>
      </c>
      <c r="B15" s="36">
        <f t="shared" ref="B15:P15" si="15">B16+B17</f>
        <v>15911</v>
      </c>
      <c r="C15" s="1">
        <f t="shared" si="15"/>
        <v>0</v>
      </c>
      <c r="D15" s="1">
        <f t="shared" si="15"/>
        <v>0</v>
      </c>
      <c r="E15" s="1">
        <f t="shared" si="15"/>
        <v>0</v>
      </c>
      <c r="F15" s="37">
        <f t="shared" si="15"/>
        <v>15911</v>
      </c>
      <c r="G15" s="36">
        <f t="shared" si="15"/>
        <v>1939</v>
      </c>
      <c r="H15" s="1">
        <f t="shared" si="15"/>
        <v>0</v>
      </c>
      <c r="I15" s="1">
        <f t="shared" si="15"/>
        <v>0</v>
      </c>
      <c r="J15" s="1">
        <f t="shared" si="15"/>
        <v>208</v>
      </c>
      <c r="K15" s="37">
        <f t="shared" si="15"/>
        <v>1731</v>
      </c>
      <c r="L15" s="36">
        <f t="shared" si="15"/>
        <v>665</v>
      </c>
      <c r="M15" s="1">
        <f t="shared" si="15"/>
        <v>0</v>
      </c>
      <c r="N15" s="1">
        <f t="shared" si="15"/>
        <v>0</v>
      </c>
      <c r="O15" s="1">
        <f t="shared" si="15"/>
        <v>0</v>
      </c>
      <c r="P15" s="37">
        <f t="shared" si="15"/>
        <v>665</v>
      </c>
      <c r="Q15" s="52">
        <f t="shared" si="2"/>
        <v>18515</v>
      </c>
      <c r="R15" s="36">
        <f t="shared" ref="R15" si="16">R16+R17</f>
        <v>0</v>
      </c>
      <c r="S15" s="153">
        <f t="shared" ref="S15" si="17">S16+S17</f>
        <v>4</v>
      </c>
      <c r="T15" s="51">
        <f t="shared" ref="T15" si="18">T16+T17</f>
        <v>0</v>
      </c>
      <c r="U15" s="5">
        <f>Q15-Март!Q15</f>
        <v>-15</v>
      </c>
    </row>
    <row r="16" spans="1:21" s="6" customFormat="1" x14ac:dyDescent="0.25">
      <c r="A16" s="122" t="s">
        <v>12</v>
      </c>
      <c r="B16" s="38">
        <f>C16+D16+E16+F16</f>
        <v>2990</v>
      </c>
      <c r="C16" s="18"/>
      <c r="D16" s="18"/>
      <c r="E16" s="18"/>
      <c r="F16" s="39">
        <v>2990</v>
      </c>
      <c r="G16" s="38">
        <f t="shared" ref="G16:G20" si="19">H16+I16+J16+K16</f>
        <v>686</v>
      </c>
      <c r="H16" s="18"/>
      <c r="I16" s="18"/>
      <c r="J16" s="18">
        <v>105</v>
      </c>
      <c r="K16" s="39">
        <v>581</v>
      </c>
      <c r="L16" s="38">
        <f t="shared" ref="L16:L20" si="20">M16+N16+O16+P16</f>
        <v>352</v>
      </c>
      <c r="M16" s="18"/>
      <c r="N16" s="18"/>
      <c r="O16" s="18"/>
      <c r="P16" s="39">
        <v>352</v>
      </c>
      <c r="Q16" s="53">
        <f t="shared" si="2"/>
        <v>4028</v>
      </c>
      <c r="R16" s="160"/>
      <c r="S16" s="159">
        <v>2</v>
      </c>
      <c r="T16" s="48"/>
      <c r="U16" s="5">
        <f>Q16-Март!Q16</f>
        <v>-7</v>
      </c>
    </row>
    <row r="17" spans="1:21" s="6" customFormat="1" x14ac:dyDescent="0.25">
      <c r="A17" s="125" t="s">
        <v>13</v>
      </c>
      <c r="B17" s="38">
        <f>C17+D17+E17+F17</f>
        <v>12921</v>
      </c>
      <c r="C17" s="18"/>
      <c r="D17" s="18"/>
      <c r="E17" s="18"/>
      <c r="F17" s="39">
        <v>12921</v>
      </c>
      <c r="G17" s="38">
        <f t="shared" si="19"/>
        <v>1253</v>
      </c>
      <c r="H17" s="18"/>
      <c r="I17" s="18"/>
      <c r="J17" s="18">
        <v>103</v>
      </c>
      <c r="K17" s="39">
        <v>1150</v>
      </c>
      <c r="L17" s="38">
        <f t="shared" si="20"/>
        <v>313</v>
      </c>
      <c r="M17" s="18"/>
      <c r="N17" s="18"/>
      <c r="O17" s="18"/>
      <c r="P17" s="39">
        <v>313</v>
      </c>
      <c r="Q17" s="53">
        <f t="shared" si="2"/>
        <v>14487</v>
      </c>
      <c r="R17" s="160"/>
      <c r="S17" s="159">
        <v>2</v>
      </c>
      <c r="T17" s="48"/>
      <c r="U17" s="5">
        <f>Q17-Март!Q17</f>
        <v>-8</v>
      </c>
    </row>
    <row r="18" spans="1:21" s="7" customFormat="1" x14ac:dyDescent="0.25">
      <c r="A18" s="124" t="s">
        <v>14</v>
      </c>
      <c r="B18" s="41">
        <f t="shared" ref="B18:B22" si="21">C18+D18+E18+F18</f>
        <v>17714</v>
      </c>
      <c r="C18" s="1"/>
      <c r="D18" s="1"/>
      <c r="E18" s="1"/>
      <c r="F18" s="37">
        <v>17714</v>
      </c>
      <c r="G18" s="41">
        <f t="shared" si="19"/>
        <v>1934</v>
      </c>
      <c r="H18" s="1">
        <v>19</v>
      </c>
      <c r="I18" s="1">
        <v>2</v>
      </c>
      <c r="J18" s="1">
        <v>360</v>
      </c>
      <c r="K18" s="37">
        <v>1553</v>
      </c>
      <c r="L18" s="41">
        <f t="shared" si="20"/>
        <v>140</v>
      </c>
      <c r="M18" s="1"/>
      <c r="N18" s="1"/>
      <c r="O18" s="1"/>
      <c r="P18" s="37">
        <v>140</v>
      </c>
      <c r="Q18" s="54">
        <f t="shared" si="2"/>
        <v>19788</v>
      </c>
      <c r="R18" s="36"/>
      <c r="S18" s="153"/>
      <c r="T18" s="51"/>
      <c r="U18" s="5">
        <f>Q18-Март!Q18</f>
        <v>-8</v>
      </c>
    </row>
    <row r="19" spans="1:21" s="17" customFormat="1" x14ac:dyDescent="0.25">
      <c r="A19" s="124" t="s">
        <v>15</v>
      </c>
      <c r="B19" s="41">
        <f t="shared" si="21"/>
        <v>14307</v>
      </c>
      <c r="C19" s="3"/>
      <c r="D19" s="3"/>
      <c r="E19" s="3"/>
      <c r="F19" s="42">
        <v>14307</v>
      </c>
      <c r="G19" s="41">
        <f t="shared" si="19"/>
        <v>1356</v>
      </c>
      <c r="H19" s="3"/>
      <c r="I19" s="3">
        <v>5</v>
      </c>
      <c r="J19" s="3">
        <v>499</v>
      </c>
      <c r="K19" s="42">
        <v>852</v>
      </c>
      <c r="L19" s="41">
        <f t="shared" si="20"/>
        <v>741</v>
      </c>
      <c r="M19" s="3"/>
      <c r="N19" s="3"/>
      <c r="O19" s="3"/>
      <c r="P19" s="42">
        <v>741</v>
      </c>
      <c r="Q19" s="54">
        <f t="shared" si="2"/>
        <v>16404</v>
      </c>
      <c r="R19" s="41">
        <v>2</v>
      </c>
      <c r="S19" s="153"/>
      <c r="T19" s="50"/>
      <c r="U19" s="5">
        <f>Q19-Март!Q19</f>
        <v>-7</v>
      </c>
    </row>
    <row r="20" spans="1:21" s="7" customFormat="1" x14ac:dyDescent="0.25">
      <c r="A20" s="123" t="s">
        <v>16</v>
      </c>
      <c r="B20" s="41">
        <f t="shared" si="21"/>
        <v>13089</v>
      </c>
      <c r="C20" s="3"/>
      <c r="D20" s="3"/>
      <c r="E20" s="3">
        <v>2</v>
      </c>
      <c r="F20" s="42">
        <v>13087</v>
      </c>
      <c r="G20" s="41">
        <f t="shared" si="19"/>
        <v>1085</v>
      </c>
      <c r="H20" s="1">
        <v>6</v>
      </c>
      <c r="I20" s="1">
        <v>3</v>
      </c>
      <c r="J20" s="1">
        <v>108</v>
      </c>
      <c r="K20" s="37">
        <v>968</v>
      </c>
      <c r="L20" s="41">
        <f t="shared" si="20"/>
        <v>281</v>
      </c>
      <c r="M20" s="1"/>
      <c r="N20" s="1"/>
      <c r="O20" s="1"/>
      <c r="P20" s="37">
        <v>281</v>
      </c>
      <c r="Q20" s="54">
        <f t="shared" si="2"/>
        <v>14455</v>
      </c>
      <c r="R20" s="36"/>
      <c r="S20" s="153"/>
      <c r="T20" s="51"/>
      <c r="U20" s="5">
        <f>Q20-Март!Q20</f>
        <v>-32</v>
      </c>
    </row>
    <row r="21" spans="1:21" s="7" customFormat="1" x14ac:dyDescent="0.25">
      <c r="A21" s="123" t="s">
        <v>17</v>
      </c>
      <c r="B21" s="41">
        <f t="shared" si="21"/>
        <v>4622</v>
      </c>
      <c r="C21" s="1"/>
      <c r="D21" s="1"/>
      <c r="E21" s="1"/>
      <c r="F21" s="37">
        <v>4622</v>
      </c>
      <c r="G21" s="41">
        <f>H21+I21+J21+K21</f>
        <v>572</v>
      </c>
      <c r="H21" s="1">
        <v>5</v>
      </c>
      <c r="I21" s="1"/>
      <c r="J21" s="1">
        <v>87</v>
      </c>
      <c r="K21" s="37">
        <v>480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2"/>
        <v>5455</v>
      </c>
      <c r="R21" s="36">
        <v>1</v>
      </c>
      <c r="S21" s="153"/>
      <c r="T21" s="51"/>
      <c r="U21" s="5">
        <f>Q21-Март!Q21</f>
        <v>10</v>
      </c>
    </row>
    <row r="22" spans="1:21" s="7" customFormat="1" x14ac:dyDescent="0.25">
      <c r="A22" s="123" t="s">
        <v>18</v>
      </c>
      <c r="B22" s="41">
        <f t="shared" si="21"/>
        <v>957</v>
      </c>
      <c r="C22" s="1"/>
      <c r="D22" s="1"/>
      <c r="E22" s="1"/>
      <c r="F22" s="37">
        <v>957</v>
      </c>
      <c r="G22" s="41">
        <f t="shared" ref="G22" si="2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23">M22+N22+O22+P22</f>
        <v>79</v>
      </c>
      <c r="M22" s="1"/>
      <c r="N22" s="1"/>
      <c r="O22" s="1"/>
      <c r="P22" s="37">
        <v>79</v>
      </c>
      <c r="Q22" s="54">
        <f t="shared" si="2"/>
        <v>1233</v>
      </c>
      <c r="R22" s="36"/>
      <c r="S22" s="153"/>
      <c r="T22" s="51"/>
      <c r="U22" s="5">
        <f>Q22-Март!Q22</f>
        <v>0</v>
      </c>
    </row>
    <row r="23" spans="1:21" ht="16.5" thickBot="1" x14ac:dyDescent="0.3">
      <c r="A23" s="126" t="s">
        <v>24</v>
      </c>
      <c r="B23" s="43">
        <f>B5+B8+B11+B14+B15+B18+B19+B20+B21+B22</f>
        <v>138121</v>
      </c>
      <c r="C23" s="44">
        <f t="shared" ref="C23:O23" si="24">C5+C8+C11+C14+C15+C18+C19+C20+C21+C22</f>
        <v>0</v>
      </c>
      <c r="D23" s="44">
        <f t="shared" si="24"/>
        <v>0</v>
      </c>
      <c r="E23" s="44">
        <f t="shared" si="24"/>
        <v>183</v>
      </c>
      <c r="F23" s="45">
        <f t="shared" si="24"/>
        <v>137938</v>
      </c>
      <c r="G23" s="43">
        <f t="shared" si="24"/>
        <v>18471</v>
      </c>
      <c r="H23" s="44">
        <f t="shared" si="24"/>
        <v>54</v>
      </c>
      <c r="I23" s="44">
        <f t="shared" si="24"/>
        <v>70</v>
      </c>
      <c r="J23" s="44">
        <f t="shared" si="24"/>
        <v>3456</v>
      </c>
      <c r="K23" s="45">
        <f t="shared" si="24"/>
        <v>14891</v>
      </c>
      <c r="L23" s="43">
        <f t="shared" si="24"/>
        <v>7244</v>
      </c>
      <c r="M23" s="44">
        <f t="shared" si="24"/>
        <v>0</v>
      </c>
      <c r="N23" s="44">
        <f t="shared" si="24"/>
        <v>0</v>
      </c>
      <c r="O23" s="44">
        <f t="shared" si="24"/>
        <v>0</v>
      </c>
      <c r="P23" s="45">
        <f>P5+P8+P11+P14+P15+P18+P19+P20+P21+P22</f>
        <v>7244</v>
      </c>
      <c r="Q23" s="55">
        <f>G23+B23+L23</f>
        <v>163836</v>
      </c>
      <c r="R23" s="156">
        <f>R5+R8+R11+R14+R15+R18+R19+R20+R21+R22</f>
        <v>9</v>
      </c>
      <c r="S23" s="157">
        <f t="shared" ref="S23" si="25">S5+S8+S11+S14+S15+S18+S19+S20+S21+S22</f>
        <v>10</v>
      </c>
      <c r="T23" s="158">
        <f>T5+T8+T11+T14+T15+T18+T19+T20+T21+T22</f>
        <v>2</v>
      </c>
      <c r="U23" s="5">
        <f>Q23-Март!Q23</f>
        <v>-120</v>
      </c>
    </row>
    <row r="24" spans="1:21" x14ac:dyDescent="0.25">
      <c r="B24"/>
      <c r="Q24" s="93">
        <f>Q23-K23-J23-I23-H23-F23-E23-D23-C23-M23-N23-O23-P23</f>
        <v>0</v>
      </c>
    </row>
    <row r="26" spans="1:21" x14ac:dyDescent="0.25">
      <c r="B26"/>
      <c r="R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55" priority="12" operator="equal">
      <formula>0</formula>
    </cfRule>
  </conditionalFormatting>
  <conditionalFormatting sqref="Q5:Q12 Q19:Q21 Q23 Q14:Q17">
    <cfRule type="cellIs" dxfId="154" priority="11" operator="equal">
      <formula>0</formula>
    </cfRule>
  </conditionalFormatting>
  <conditionalFormatting sqref="L5:L12 L19:L21 L23 L14:L17">
    <cfRule type="cellIs" dxfId="153" priority="10" operator="equal">
      <formula>0</formula>
    </cfRule>
  </conditionalFormatting>
  <conditionalFormatting sqref="B18 G18">
    <cfRule type="cellIs" dxfId="152" priority="9" operator="equal">
      <formula>0</formula>
    </cfRule>
  </conditionalFormatting>
  <conditionalFormatting sqref="Q18">
    <cfRule type="cellIs" dxfId="151" priority="8" operator="equal">
      <formula>0</formula>
    </cfRule>
  </conditionalFormatting>
  <conditionalFormatting sqref="L18">
    <cfRule type="cellIs" dxfId="150" priority="7" operator="equal">
      <formula>0</formula>
    </cfRule>
  </conditionalFormatting>
  <conditionalFormatting sqref="B22 G22">
    <cfRule type="cellIs" dxfId="149" priority="6" operator="equal">
      <formula>0</formula>
    </cfRule>
  </conditionalFormatting>
  <conditionalFormatting sqref="Q22">
    <cfRule type="cellIs" dxfId="148" priority="5" operator="equal">
      <formula>0</formula>
    </cfRule>
  </conditionalFormatting>
  <conditionalFormatting sqref="L22">
    <cfRule type="cellIs" dxfId="147" priority="4" operator="equal">
      <formula>0</formula>
    </cfRule>
  </conditionalFormatting>
  <conditionalFormatting sqref="B13 G13">
    <cfRule type="cellIs" dxfId="146" priority="3" operator="equal">
      <formula>0</formula>
    </cfRule>
  </conditionalFormatting>
  <conditionalFormatting sqref="Q13">
    <cfRule type="cellIs" dxfId="145" priority="2" operator="equal">
      <formula>0</formula>
    </cfRule>
  </conditionalFormatting>
  <conditionalFormatting sqref="L13">
    <cfRule type="cellIs" dxfId="144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U6" sqref="U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18552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18550</v>
      </c>
      <c r="G5" s="84">
        <f t="shared" si="0"/>
        <v>5345</v>
      </c>
      <c r="H5" s="85">
        <f t="shared" si="0"/>
        <v>2</v>
      </c>
      <c r="I5" s="85">
        <f t="shared" si="0"/>
        <v>39</v>
      </c>
      <c r="J5" s="85">
        <f t="shared" si="0"/>
        <v>1233</v>
      </c>
      <c r="K5" s="86">
        <f t="shared" si="0"/>
        <v>4071</v>
      </c>
      <c r="L5" s="84">
        <f t="shared" si="0"/>
        <v>3262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3262</v>
      </c>
      <c r="Q5" s="127">
        <f>G5+B5+L5</f>
        <v>27159</v>
      </c>
      <c r="R5" s="128"/>
      <c r="S5" s="169"/>
      <c r="T5" s="170"/>
      <c r="U5" s="5">
        <f>Q5-Апрель!Q5</f>
        <v>23</v>
      </c>
    </row>
    <row r="6" spans="1:21" s="6" customFormat="1" x14ac:dyDescent="0.25">
      <c r="A6" s="122" t="s">
        <v>2</v>
      </c>
      <c r="B6" s="38">
        <f>C6+D6+E6+F6</f>
        <v>7950</v>
      </c>
      <c r="C6" s="18"/>
      <c r="D6" s="18"/>
      <c r="E6" s="18">
        <v>2</v>
      </c>
      <c r="F6" s="39">
        <v>7948</v>
      </c>
      <c r="G6" s="38">
        <f>H6+I6+J6+K6</f>
        <v>3660</v>
      </c>
      <c r="H6" s="18">
        <v>1</v>
      </c>
      <c r="I6" s="18">
        <v>28</v>
      </c>
      <c r="J6" s="18">
        <v>1089</v>
      </c>
      <c r="K6" s="39">
        <v>2542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13981</v>
      </c>
      <c r="R6" s="162"/>
      <c r="S6" s="161"/>
      <c r="T6" s="47"/>
      <c r="U6" s="5">
        <f>Q6-Апрель!Q6</f>
        <v>22</v>
      </c>
    </row>
    <row r="7" spans="1:21" s="16" customFormat="1" x14ac:dyDescent="0.25">
      <c r="A7" s="122" t="s">
        <v>3</v>
      </c>
      <c r="B7" s="38">
        <f>C7+D7+E7+F7</f>
        <v>10602</v>
      </c>
      <c r="C7" s="4"/>
      <c r="D7" s="4"/>
      <c r="E7" s="4"/>
      <c r="F7" s="40">
        <v>10602</v>
      </c>
      <c r="G7" s="38">
        <f>H7+I7+J7+K7</f>
        <v>1685</v>
      </c>
      <c r="H7" s="4">
        <v>1</v>
      </c>
      <c r="I7" s="4">
        <v>11</v>
      </c>
      <c r="J7" s="4">
        <v>144</v>
      </c>
      <c r="K7" s="40">
        <v>1529</v>
      </c>
      <c r="L7" s="38">
        <f>M7+N7+O7+P7</f>
        <v>891</v>
      </c>
      <c r="M7" s="4"/>
      <c r="N7" s="4"/>
      <c r="O7" s="4"/>
      <c r="P7" s="40">
        <v>891</v>
      </c>
      <c r="Q7" s="53">
        <f t="shared" ref="Q7:Q22" si="1">G7+B7+L7</f>
        <v>13178</v>
      </c>
      <c r="R7" s="34"/>
      <c r="S7" s="161"/>
      <c r="T7" s="171"/>
      <c r="U7" s="5">
        <f>Q7-Апрель!Q7</f>
        <v>1</v>
      </c>
    </row>
    <row r="8" spans="1:21" s="5" customFormat="1" x14ac:dyDescent="0.25">
      <c r="A8" s="123" t="s">
        <v>4</v>
      </c>
      <c r="B8" s="36">
        <f>B9+B10</f>
        <v>15795</v>
      </c>
      <c r="C8" s="1">
        <f t="shared" ref="C8:P8" si="2">C9+C10</f>
        <v>0</v>
      </c>
      <c r="D8" s="1">
        <f t="shared" si="2"/>
        <v>0</v>
      </c>
      <c r="E8" s="1">
        <f t="shared" si="2"/>
        <v>173</v>
      </c>
      <c r="F8" s="37">
        <f t="shared" si="2"/>
        <v>15622</v>
      </c>
      <c r="G8" s="36">
        <f t="shared" si="2"/>
        <v>1865</v>
      </c>
      <c r="H8" s="1">
        <f t="shared" si="2"/>
        <v>0</v>
      </c>
      <c r="I8" s="1">
        <f t="shared" si="2"/>
        <v>5</v>
      </c>
      <c r="J8" s="1">
        <f t="shared" si="2"/>
        <v>401</v>
      </c>
      <c r="K8" s="37">
        <f t="shared" si="2"/>
        <v>1459</v>
      </c>
      <c r="L8" s="36">
        <f t="shared" si="2"/>
        <v>656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656</v>
      </c>
      <c r="Q8" s="52">
        <f t="shared" si="1"/>
        <v>18316</v>
      </c>
      <c r="R8" s="162"/>
      <c r="S8" s="161"/>
      <c r="T8" s="47"/>
      <c r="U8" s="5">
        <f>Q8-Апрель!Q8</f>
        <v>-135</v>
      </c>
    </row>
    <row r="9" spans="1:21" s="6" customFormat="1" x14ac:dyDescent="0.25">
      <c r="A9" s="122" t="s">
        <v>5</v>
      </c>
      <c r="B9" s="38">
        <f>C9+D9+E9+F9</f>
        <v>9055</v>
      </c>
      <c r="C9" s="18"/>
      <c r="D9" s="18"/>
      <c r="E9" s="18">
        <v>166</v>
      </c>
      <c r="F9" s="39">
        <v>8889</v>
      </c>
      <c r="G9" s="38">
        <f t="shared" ref="G9:G10" si="3">H9+I9+J9+K9</f>
        <v>913</v>
      </c>
      <c r="H9" s="18"/>
      <c r="I9" s="18">
        <v>5</v>
      </c>
      <c r="J9" s="18">
        <v>305</v>
      </c>
      <c r="K9" s="39">
        <v>603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10077</v>
      </c>
      <c r="R9" s="162"/>
      <c r="S9" s="161"/>
      <c r="T9" s="47"/>
      <c r="U9" s="5">
        <f>Q9-Апрель!Q9</f>
        <v>-9</v>
      </c>
    </row>
    <row r="10" spans="1:21" s="6" customFormat="1" x14ac:dyDescent="0.25">
      <c r="A10" s="122" t="s">
        <v>6</v>
      </c>
      <c r="B10" s="38">
        <f>C10+D10+E10+F10</f>
        <v>6740</v>
      </c>
      <c r="C10" s="18"/>
      <c r="D10" s="18"/>
      <c r="E10" s="18">
        <v>7</v>
      </c>
      <c r="F10" s="39">
        <v>6733</v>
      </c>
      <c r="G10" s="38">
        <f t="shared" si="3"/>
        <v>952</v>
      </c>
      <c r="H10" s="18"/>
      <c r="I10" s="18"/>
      <c r="J10" s="18">
        <v>96</v>
      </c>
      <c r="K10" s="39">
        <v>856</v>
      </c>
      <c r="L10" s="38">
        <f t="shared" si="4"/>
        <v>547</v>
      </c>
      <c r="M10" s="18"/>
      <c r="N10" s="18"/>
      <c r="O10" s="18"/>
      <c r="P10" s="39">
        <v>547</v>
      </c>
      <c r="Q10" s="53">
        <f t="shared" si="1"/>
        <v>8239</v>
      </c>
      <c r="R10" s="162"/>
      <c r="S10" s="161"/>
      <c r="T10" s="47"/>
      <c r="U10" s="5">
        <f>Q10-Апрель!Q10</f>
        <v>-126</v>
      </c>
    </row>
    <row r="11" spans="1:21" s="5" customFormat="1" x14ac:dyDescent="0.25">
      <c r="A11" s="124" t="s">
        <v>7</v>
      </c>
      <c r="B11" s="36">
        <f t="shared" ref="B11:O11" si="5">B12+B13</f>
        <v>26544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26540</v>
      </c>
      <c r="G11" s="36">
        <f t="shared" si="5"/>
        <v>2411</v>
      </c>
      <c r="H11" s="1">
        <f t="shared" si="5"/>
        <v>6</v>
      </c>
      <c r="I11" s="1">
        <f t="shared" si="5"/>
        <v>6</v>
      </c>
      <c r="J11" s="1">
        <f t="shared" si="5"/>
        <v>300</v>
      </c>
      <c r="K11" s="37">
        <f t="shared" si="5"/>
        <v>2099</v>
      </c>
      <c r="L11" s="36">
        <f t="shared" si="5"/>
        <v>564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564</v>
      </c>
      <c r="Q11" s="52">
        <f t="shared" si="1"/>
        <v>29519</v>
      </c>
      <c r="R11" s="162"/>
      <c r="S11" s="161"/>
      <c r="T11" s="47"/>
      <c r="U11" s="5">
        <f>Q11-Апрель!Q11</f>
        <v>15</v>
      </c>
    </row>
    <row r="12" spans="1:21" s="6" customFormat="1" x14ac:dyDescent="0.25">
      <c r="A12" s="125" t="s">
        <v>8</v>
      </c>
      <c r="B12" s="38">
        <f>C12+D12+E12+F12</f>
        <v>14129</v>
      </c>
      <c r="C12" s="18"/>
      <c r="D12" s="18"/>
      <c r="E12" s="18">
        <v>4</v>
      </c>
      <c r="F12" s="39">
        <v>14125</v>
      </c>
      <c r="G12" s="38">
        <f t="shared" ref="G12:G14" si="6">H12+I12+J12+K12</f>
        <v>1303</v>
      </c>
      <c r="H12" s="18">
        <v>5</v>
      </c>
      <c r="I12" s="18">
        <v>4</v>
      </c>
      <c r="J12" s="18">
        <v>136</v>
      </c>
      <c r="K12" s="39">
        <v>1158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15706</v>
      </c>
      <c r="R12" s="162"/>
      <c r="S12" s="161"/>
      <c r="T12" s="47"/>
      <c r="U12" s="5">
        <f>Q12-Апрель!Q12</f>
        <v>15</v>
      </c>
    </row>
    <row r="13" spans="1:21" s="6" customFormat="1" x14ac:dyDescent="0.25">
      <c r="A13" s="125" t="s">
        <v>9</v>
      </c>
      <c r="B13" s="38">
        <f>C13+D13+E13+F13</f>
        <v>12415</v>
      </c>
      <c r="C13" s="18"/>
      <c r="D13" s="18"/>
      <c r="E13" s="18"/>
      <c r="F13" s="39">
        <v>12415</v>
      </c>
      <c r="G13" s="38">
        <f t="shared" si="6"/>
        <v>1108</v>
      </c>
      <c r="H13" s="18">
        <v>1</v>
      </c>
      <c r="I13" s="18">
        <v>2</v>
      </c>
      <c r="J13" s="18">
        <v>164</v>
      </c>
      <c r="K13" s="39">
        <v>941</v>
      </c>
      <c r="L13" s="38">
        <f t="shared" si="7"/>
        <v>290</v>
      </c>
      <c r="M13" s="18"/>
      <c r="N13" s="18"/>
      <c r="O13" s="18"/>
      <c r="P13" s="39">
        <v>290</v>
      </c>
      <c r="Q13" s="53">
        <f t="shared" si="1"/>
        <v>13813</v>
      </c>
      <c r="R13" s="162"/>
      <c r="S13" s="161"/>
      <c r="T13" s="47"/>
      <c r="U13" s="5">
        <f>Q13-Апрель!Q13</f>
        <v>0</v>
      </c>
    </row>
    <row r="14" spans="1:21" s="17" customFormat="1" x14ac:dyDescent="0.25">
      <c r="A14" s="124" t="s">
        <v>10</v>
      </c>
      <c r="B14" s="41">
        <f>C14+D14+E14+F14</f>
        <v>10549</v>
      </c>
      <c r="C14" s="3"/>
      <c r="D14" s="3"/>
      <c r="E14" s="3"/>
      <c r="F14" s="42">
        <v>10549</v>
      </c>
      <c r="G14" s="41">
        <f t="shared" si="6"/>
        <v>1751</v>
      </c>
      <c r="H14" s="3">
        <v>10</v>
      </c>
      <c r="I14" s="3">
        <v>6</v>
      </c>
      <c r="J14" s="3">
        <v>224</v>
      </c>
      <c r="K14" s="42">
        <v>1511</v>
      </c>
      <c r="L14" s="41">
        <f t="shared" si="7"/>
        <v>600</v>
      </c>
      <c r="M14" s="3"/>
      <c r="N14" s="3"/>
      <c r="O14" s="3"/>
      <c r="P14" s="42">
        <v>600</v>
      </c>
      <c r="Q14" s="54">
        <f t="shared" si="1"/>
        <v>12900</v>
      </c>
      <c r="R14" s="41">
        <v>1</v>
      </c>
      <c r="S14" s="161"/>
      <c r="T14" s="50"/>
      <c r="U14" s="5">
        <f>Q14-Апрель!Q14</f>
        <v>5</v>
      </c>
    </row>
    <row r="15" spans="1:21" s="5" customFormat="1" x14ac:dyDescent="0.25">
      <c r="A15" s="123" t="s">
        <v>11</v>
      </c>
      <c r="B15" s="36">
        <f t="shared" ref="B15:P15" si="8">B16+B17</f>
        <v>15896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15896</v>
      </c>
      <c r="G15" s="36">
        <f t="shared" si="8"/>
        <v>1940</v>
      </c>
      <c r="H15" s="1">
        <f t="shared" si="8"/>
        <v>0</v>
      </c>
      <c r="I15" s="1">
        <f t="shared" si="8"/>
        <v>0</v>
      </c>
      <c r="J15" s="1">
        <f t="shared" si="8"/>
        <v>209</v>
      </c>
      <c r="K15" s="37">
        <f t="shared" si="8"/>
        <v>1731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18501</v>
      </c>
      <c r="R15" s="162"/>
      <c r="S15" s="161"/>
      <c r="T15" s="47"/>
      <c r="U15" s="5">
        <f>Q15-Апрель!Q15</f>
        <v>-14</v>
      </c>
    </row>
    <row r="16" spans="1:21" s="6" customFormat="1" x14ac:dyDescent="0.25">
      <c r="A16" s="122" t="s">
        <v>12</v>
      </c>
      <c r="B16" s="38">
        <f>C16+D16+E16+F16</f>
        <v>2987</v>
      </c>
      <c r="C16" s="18"/>
      <c r="D16" s="18"/>
      <c r="E16" s="18"/>
      <c r="F16" s="39">
        <v>2987</v>
      </c>
      <c r="G16" s="38">
        <f t="shared" ref="G16:G20" si="9">H16+I16+J16+K16</f>
        <v>687</v>
      </c>
      <c r="H16" s="18"/>
      <c r="I16" s="18"/>
      <c r="J16" s="18">
        <v>106</v>
      </c>
      <c r="K16" s="39">
        <v>581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4026</v>
      </c>
      <c r="R16" s="162"/>
      <c r="S16" s="161">
        <v>1</v>
      </c>
      <c r="T16" s="47"/>
      <c r="U16" s="5">
        <f>Q16-Апрель!Q16</f>
        <v>-2</v>
      </c>
    </row>
    <row r="17" spans="1:21" s="6" customFormat="1" x14ac:dyDescent="0.25">
      <c r="A17" s="125" t="s">
        <v>13</v>
      </c>
      <c r="B17" s="38">
        <f>C17+D17+E17+F17</f>
        <v>12909</v>
      </c>
      <c r="C17" s="18"/>
      <c r="D17" s="18"/>
      <c r="E17" s="18"/>
      <c r="F17" s="39">
        <v>12909</v>
      </c>
      <c r="G17" s="38">
        <f t="shared" si="9"/>
        <v>1253</v>
      </c>
      <c r="H17" s="18"/>
      <c r="I17" s="18"/>
      <c r="J17" s="18">
        <v>103</v>
      </c>
      <c r="K17" s="39">
        <v>1150</v>
      </c>
      <c r="L17" s="38">
        <f t="shared" si="10"/>
        <v>313</v>
      </c>
      <c r="M17" s="18"/>
      <c r="N17" s="18"/>
      <c r="O17" s="18"/>
      <c r="P17" s="39">
        <v>313</v>
      </c>
      <c r="Q17" s="53">
        <f>G17+B17+L17</f>
        <v>14475</v>
      </c>
      <c r="R17" s="162">
        <v>1</v>
      </c>
      <c r="S17" s="161"/>
      <c r="T17" s="47"/>
      <c r="U17" s="5">
        <f>Q17-Апрель!Q17</f>
        <v>-12</v>
      </c>
    </row>
    <row r="18" spans="1:21" s="7" customFormat="1" x14ac:dyDescent="0.25">
      <c r="A18" s="124" t="s">
        <v>14</v>
      </c>
      <c r="B18" s="41">
        <f t="shared" ref="B18:B22" si="11">C18+D18+E18+F18</f>
        <v>17716</v>
      </c>
      <c r="C18" s="1"/>
      <c r="D18" s="1"/>
      <c r="E18" s="1"/>
      <c r="F18" s="37">
        <v>17716</v>
      </c>
      <c r="G18" s="41">
        <f t="shared" si="9"/>
        <v>1933</v>
      </c>
      <c r="H18" s="1">
        <v>19</v>
      </c>
      <c r="I18" s="1">
        <v>2</v>
      </c>
      <c r="J18" s="1">
        <v>359</v>
      </c>
      <c r="K18" s="37">
        <v>1553</v>
      </c>
      <c r="L18" s="41">
        <f t="shared" si="10"/>
        <v>140</v>
      </c>
      <c r="M18" s="1"/>
      <c r="N18" s="1"/>
      <c r="O18" s="1"/>
      <c r="P18" s="37">
        <v>140</v>
      </c>
      <c r="Q18" s="54">
        <f t="shared" si="1"/>
        <v>19789</v>
      </c>
      <c r="R18" s="162">
        <v>2</v>
      </c>
      <c r="S18" s="161">
        <v>3</v>
      </c>
      <c r="T18" s="51"/>
      <c r="U18" s="5">
        <f>Q18-Апрель!Q18</f>
        <v>1</v>
      </c>
    </row>
    <row r="19" spans="1:21" s="17" customFormat="1" x14ac:dyDescent="0.25">
      <c r="A19" s="124" t="s">
        <v>15</v>
      </c>
      <c r="B19" s="41">
        <f t="shared" si="11"/>
        <v>14314</v>
      </c>
      <c r="C19" s="3"/>
      <c r="D19" s="3"/>
      <c r="E19" s="3"/>
      <c r="F19" s="42">
        <v>14314</v>
      </c>
      <c r="G19" s="41">
        <f t="shared" si="9"/>
        <v>1353</v>
      </c>
      <c r="H19" s="3"/>
      <c r="I19" s="3">
        <v>5</v>
      </c>
      <c r="J19" s="3">
        <v>499</v>
      </c>
      <c r="K19" s="42">
        <v>849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16408</v>
      </c>
      <c r="R19" s="41"/>
      <c r="S19" s="161"/>
      <c r="T19" s="50"/>
      <c r="U19" s="5">
        <f>Q19-Апрель!Q19</f>
        <v>4</v>
      </c>
    </row>
    <row r="20" spans="1:21" s="7" customFormat="1" x14ac:dyDescent="0.25">
      <c r="A20" s="123" t="s">
        <v>16</v>
      </c>
      <c r="B20" s="41">
        <f t="shared" si="11"/>
        <v>13073</v>
      </c>
      <c r="C20" s="3"/>
      <c r="D20" s="3"/>
      <c r="E20" s="3">
        <v>2</v>
      </c>
      <c r="F20" s="42">
        <v>13071</v>
      </c>
      <c r="G20" s="41">
        <f t="shared" si="9"/>
        <v>1081</v>
      </c>
      <c r="H20" s="1">
        <v>6</v>
      </c>
      <c r="I20" s="1">
        <v>3</v>
      </c>
      <c r="J20" s="1">
        <v>108</v>
      </c>
      <c r="K20" s="37">
        <v>964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14435</v>
      </c>
      <c r="R20" s="36"/>
      <c r="S20" s="161"/>
      <c r="T20" s="51"/>
      <c r="U20" s="5">
        <f>Q20-Апрель!Q20</f>
        <v>-20</v>
      </c>
    </row>
    <row r="21" spans="1:21" s="7" customFormat="1" x14ac:dyDescent="0.25">
      <c r="A21" s="123" t="s">
        <v>17</v>
      </c>
      <c r="B21" s="41">
        <f t="shared" si="11"/>
        <v>4625</v>
      </c>
      <c r="C21" s="1"/>
      <c r="D21" s="1"/>
      <c r="E21" s="1"/>
      <c r="F21" s="37">
        <v>4625</v>
      </c>
      <c r="G21" s="41">
        <f>H21+I21+J21+K21</f>
        <v>569</v>
      </c>
      <c r="H21" s="1">
        <v>5</v>
      </c>
      <c r="I21" s="1"/>
      <c r="J21" s="1">
        <v>87</v>
      </c>
      <c r="K21" s="37">
        <v>477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5455</v>
      </c>
      <c r="R21" s="36"/>
      <c r="S21" s="161"/>
      <c r="T21" s="51"/>
      <c r="U21" s="5">
        <f>Q21-Апрель!Q21</f>
        <v>0</v>
      </c>
    </row>
    <row r="22" spans="1:21" s="7" customFormat="1" x14ac:dyDescent="0.25">
      <c r="A22" s="123" t="s">
        <v>18</v>
      </c>
      <c r="B22" s="41">
        <f t="shared" si="11"/>
        <v>957</v>
      </c>
      <c r="C22" s="1"/>
      <c r="D22" s="1"/>
      <c r="E22" s="1"/>
      <c r="F22" s="37">
        <v>957</v>
      </c>
      <c r="G22" s="41">
        <f t="shared" ref="G22" si="1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1233</v>
      </c>
      <c r="R22" s="36"/>
      <c r="S22" s="161"/>
      <c r="T22" s="51"/>
      <c r="U22" s="5">
        <f>Q22-Апрель!Q22</f>
        <v>0</v>
      </c>
    </row>
    <row r="23" spans="1:21" ht="16.5" thickBot="1" x14ac:dyDescent="0.3">
      <c r="A23" s="126" t="s">
        <v>24</v>
      </c>
      <c r="B23" s="43">
        <f>B5+B8+B11+B14+B15+B18+B19+B20+B21+B22</f>
        <v>138021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181</v>
      </c>
      <c r="F23" s="45">
        <f t="shared" si="14"/>
        <v>137840</v>
      </c>
      <c r="G23" s="43">
        <f t="shared" si="14"/>
        <v>18445</v>
      </c>
      <c r="H23" s="44">
        <f t="shared" si="14"/>
        <v>54</v>
      </c>
      <c r="I23" s="44">
        <f t="shared" si="14"/>
        <v>70</v>
      </c>
      <c r="J23" s="44">
        <f t="shared" si="14"/>
        <v>3445</v>
      </c>
      <c r="K23" s="45">
        <f t="shared" si="14"/>
        <v>14876</v>
      </c>
      <c r="L23" s="43">
        <f t="shared" si="14"/>
        <v>7249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7249</v>
      </c>
      <c r="Q23" s="55">
        <f>G23+B23+L23</f>
        <v>163715</v>
      </c>
      <c r="R23" s="102"/>
      <c r="S23" s="103"/>
      <c r="T23" s="104"/>
      <c r="U23" s="5">
        <f>Q23-Апрель!Q23</f>
        <v>-121</v>
      </c>
    </row>
    <row r="24" spans="1:21" x14ac:dyDescent="0.25">
      <c r="B24"/>
      <c r="Q24" s="93">
        <f>Q23-K23-J23-I23-H23-F23-E23-D23-C23-M23-N23-O23-P23</f>
        <v>0</v>
      </c>
      <c r="R24" s="26">
        <f>SUM(R5:T23)</f>
        <v>8</v>
      </c>
    </row>
    <row r="25" spans="1:21" x14ac:dyDescent="0.25">
      <c r="R25" s="26">
        <f>Q23+R24</f>
        <v>163723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43" priority="12" operator="equal">
      <formula>0</formula>
    </cfRule>
  </conditionalFormatting>
  <conditionalFormatting sqref="Q5:Q12 Q19:Q21 Q23 Q14:Q17">
    <cfRule type="cellIs" dxfId="142" priority="11" operator="equal">
      <formula>0</formula>
    </cfRule>
  </conditionalFormatting>
  <conditionalFormatting sqref="L5:L12 L19:L21 L23 L14:L17">
    <cfRule type="cellIs" dxfId="141" priority="10" operator="equal">
      <formula>0</formula>
    </cfRule>
  </conditionalFormatting>
  <conditionalFormatting sqref="B18 G18">
    <cfRule type="cellIs" dxfId="140" priority="9" operator="equal">
      <formula>0</formula>
    </cfRule>
  </conditionalFormatting>
  <conditionalFormatting sqref="Q18">
    <cfRule type="cellIs" dxfId="139" priority="8" operator="equal">
      <formula>0</formula>
    </cfRule>
  </conditionalFormatting>
  <conditionalFormatting sqref="L18">
    <cfRule type="cellIs" dxfId="138" priority="7" operator="equal">
      <formula>0</formula>
    </cfRule>
  </conditionalFormatting>
  <conditionalFormatting sqref="B22 G22">
    <cfRule type="cellIs" dxfId="137" priority="6" operator="equal">
      <formula>0</formula>
    </cfRule>
  </conditionalFormatting>
  <conditionalFormatting sqref="Q22">
    <cfRule type="cellIs" dxfId="136" priority="5" operator="equal">
      <formula>0</formula>
    </cfRule>
  </conditionalFormatting>
  <conditionalFormatting sqref="L22">
    <cfRule type="cellIs" dxfId="135" priority="4" operator="equal">
      <formula>0</formula>
    </cfRule>
  </conditionalFormatting>
  <conditionalFormatting sqref="B13 G13">
    <cfRule type="cellIs" dxfId="134" priority="3" operator="equal">
      <formula>0</formula>
    </cfRule>
  </conditionalFormatting>
  <conditionalFormatting sqref="Q13">
    <cfRule type="cellIs" dxfId="133" priority="2" operator="equal">
      <formula>0</formula>
    </cfRule>
  </conditionalFormatting>
  <conditionalFormatting sqref="L13">
    <cfRule type="cellIs" dxfId="132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I38" sqref="I38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18606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18604</v>
      </c>
      <c r="G5" s="84">
        <f t="shared" si="0"/>
        <v>5332</v>
      </c>
      <c r="H5" s="85">
        <f t="shared" si="0"/>
        <v>2</v>
      </c>
      <c r="I5" s="85">
        <f t="shared" si="0"/>
        <v>38</v>
      </c>
      <c r="J5" s="85">
        <f t="shared" si="0"/>
        <v>1218</v>
      </c>
      <c r="K5" s="86">
        <f t="shared" si="0"/>
        <v>4074</v>
      </c>
      <c r="L5" s="84">
        <f t="shared" si="0"/>
        <v>3262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3262</v>
      </c>
      <c r="Q5" s="127">
        <f>G5+B5+L5</f>
        <v>27200</v>
      </c>
      <c r="R5" s="128"/>
      <c r="S5" s="169"/>
      <c r="T5" s="170"/>
      <c r="U5" s="5">
        <f>Q5-май!Q5</f>
        <v>41</v>
      </c>
    </row>
    <row r="6" spans="1:21" s="6" customFormat="1" x14ac:dyDescent="0.25">
      <c r="A6" s="122" t="s">
        <v>2</v>
      </c>
      <c r="B6" s="38">
        <f>C6+D6+E6+F6</f>
        <v>7964</v>
      </c>
      <c r="C6" s="18"/>
      <c r="D6" s="18"/>
      <c r="E6" s="18">
        <v>2</v>
      </c>
      <c r="F6" s="39">
        <v>7962</v>
      </c>
      <c r="G6" s="38">
        <f>H6+I6+J6+K6</f>
        <v>3647</v>
      </c>
      <c r="H6" s="18">
        <v>1</v>
      </c>
      <c r="I6" s="18">
        <v>28</v>
      </c>
      <c r="J6" s="18">
        <v>1082</v>
      </c>
      <c r="K6" s="39">
        <v>2536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13982</v>
      </c>
      <c r="R6" s="173"/>
      <c r="S6" s="172"/>
      <c r="T6" s="47"/>
      <c r="U6" s="5">
        <f>Q6-май!Q6</f>
        <v>1</v>
      </c>
    </row>
    <row r="7" spans="1:21" s="16" customFormat="1" x14ac:dyDescent="0.25">
      <c r="A7" s="122" t="s">
        <v>3</v>
      </c>
      <c r="B7" s="38">
        <f>C7+D7+E7+F7</f>
        <v>10642</v>
      </c>
      <c r="C7" s="4"/>
      <c r="D7" s="4"/>
      <c r="E7" s="4"/>
      <c r="F7" s="40">
        <v>10642</v>
      </c>
      <c r="G7" s="38">
        <f>H7+I7+J7+K7</f>
        <v>1685</v>
      </c>
      <c r="H7" s="4">
        <v>1</v>
      </c>
      <c r="I7" s="4">
        <v>10</v>
      </c>
      <c r="J7" s="4">
        <v>136</v>
      </c>
      <c r="K7" s="40">
        <v>1538</v>
      </c>
      <c r="L7" s="38">
        <f>M7+N7+O7+P7</f>
        <v>891</v>
      </c>
      <c r="M7" s="4"/>
      <c r="N7" s="4"/>
      <c r="O7" s="4"/>
      <c r="P7" s="40">
        <v>891</v>
      </c>
      <c r="Q7" s="53">
        <f t="shared" ref="Q7:Q22" si="1">G7+B7+L7</f>
        <v>13218</v>
      </c>
      <c r="R7" s="34"/>
      <c r="S7" s="172"/>
      <c r="T7" s="171"/>
      <c r="U7" s="5">
        <f>Q7-май!Q7</f>
        <v>40</v>
      </c>
    </row>
    <row r="8" spans="1:21" s="5" customFormat="1" x14ac:dyDescent="0.25">
      <c r="A8" s="123" t="s">
        <v>4</v>
      </c>
      <c r="B8" s="36">
        <f>B9+B10</f>
        <v>15809</v>
      </c>
      <c r="C8" s="1">
        <f t="shared" ref="C8:P8" si="2">C9+C10</f>
        <v>0</v>
      </c>
      <c r="D8" s="1">
        <f t="shared" si="2"/>
        <v>0</v>
      </c>
      <c r="E8" s="1">
        <f t="shared" si="2"/>
        <v>173</v>
      </c>
      <c r="F8" s="37">
        <f t="shared" si="2"/>
        <v>15636</v>
      </c>
      <c r="G8" s="36">
        <f t="shared" si="2"/>
        <v>1847</v>
      </c>
      <c r="H8" s="1">
        <f t="shared" si="2"/>
        <v>0</v>
      </c>
      <c r="I8" s="1">
        <f t="shared" si="2"/>
        <v>5</v>
      </c>
      <c r="J8" s="1">
        <f t="shared" si="2"/>
        <v>400</v>
      </c>
      <c r="K8" s="37">
        <f t="shared" si="2"/>
        <v>1442</v>
      </c>
      <c r="L8" s="36">
        <f t="shared" si="2"/>
        <v>661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661</v>
      </c>
      <c r="Q8" s="52">
        <f t="shared" si="1"/>
        <v>18317</v>
      </c>
      <c r="R8" s="173"/>
      <c r="S8" s="172"/>
      <c r="T8" s="47"/>
      <c r="U8" s="5">
        <f>Q8-май!Q8</f>
        <v>1</v>
      </c>
    </row>
    <row r="9" spans="1:21" s="6" customFormat="1" x14ac:dyDescent="0.25">
      <c r="A9" s="122" t="s">
        <v>5</v>
      </c>
      <c r="B9" s="38">
        <f>C9+D9+E9+F9</f>
        <v>9071</v>
      </c>
      <c r="C9" s="18"/>
      <c r="D9" s="18"/>
      <c r="E9" s="18">
        <v>166</v>
      </c>
      <c r="F9" s="39">
        <v>8905</v>
      </c>
      <c r="G9" s="38">
        <f t="shared" ref="G9:G10" si="3">H9+I9+J9+K9</f>
        <v>905</v>
      </c>
      <c r="H9" s="18"/>
      <c r="I9" s="18">
        <v>5</v>
      </c>
      <c r="J9" s="18">
        <v>302</v>
      </c>
      <c r="K9" s="39">
        <v>598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10085</v>
      </c>
      <c r="R9" s="173"/>
      <c r="S9" s="172"/>
      <c r="T9" s="47"/>
      <c r="U9" s="5">
        <f>Q9-май!Q9</f>
        <v>8</v>
      </c>
    </row>
    <row r="10" spans="1:21" s="6" customFormat="1" ht="16.5" customHeight="1" x14ac:dyDescent="0.25">
      <c r="A10" s="122" t="s">
        <v>6</v>
      </c>
      <c r="B10" s="38">
        <f>C10+D10+E10+F10</f>
        <v>6738</v>
      </c>
      <c r="C10" s="18"/>
      <c r="D10" s="18"/>
      <c r="E10" s="18">
        <v>7</v>
      </c>
      <c r="F10" s="39">
        <v>6731</v>
      </c>
      <c r="G10" s="38">
        <f t="shared" si="3"/>
        <v>942</v>
      </c>
      <c r="H10" s="18"/>
      <c r="I10" s="18"/>
      <c r="J10" s="18">
        <v>98</v>
      </c>
      <c r="K10" s="39">
        <v>844</v>
      </c>
      <c r="L10" s="38">
        <f t="shared" si="4"/>
        <v>552</v>
      </c>
      <c r="M10" s="18"/>
      <c r="N10" s="18"/>
      <c r="O10" s="18"/>
      <c r="P10" s="39">
        <v>552</v>
      </c>
      <c r="Q10" s="53">
        <f t="shared" si="1"/>
        <v>8232</v>
      </c>
      <c r="R10" s="173"/>
      <c r="S10" s="172"/>
      <c r="T10" s="47"/>
      <c r="U10" s="5">
        <f>Q10-май!Q10</f>
        <v>-7</v>
      </c>
    </row>
    <row r="11" spans="1:21" s="5" customFormat="1" x14ac:dyDescent="0.25">
      <c r="A11" s="124" t="s">
        <v>7</v>
      </c>
      <c r="B11" s="36">
        <f t="shared" ref="B11:O11" si="5">B12+B13</f>
        <v>26604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26600</v>
      </c>
      <c r="G11" s="36">
        <f t="shared" si="5"/>
        <v>2408</v>
      </c>
      <c r="H11" s="1">
        <f t="shared" si="5"/>
        <v>6</v>
      </c>
      <c r="I11" s="1">
        <f t="shared" si="5"/>
        <v>5</v>
      </c>
      <c r="J11" s="1">
        <f t="shared" si="5"/>
        <v>302</v>
      </c>
      <c r="K11" s="37">
        <f t="shared" si="5"/>
        <v>2095</v>
      </c>
      <c r="L11" s="36">
        <f t="shared" si="5"/>
        <v>564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564</v>
      </c>
      <c r="Q11" s="52">
        <f t="shared" si="1"/>
        <v>29576</v>
      </c>
      <c r="R11" s="173"/>
      <c r="S11" s="172"/>
      <c r="T11" s="47"/>
      <c r="U11" s="5">
        <f>Q11-май!Q11</f>
        <v>57</v>
      </c>
    </row>
    <row r="12" spans="1:21" s="6" customFormat="1" x14ac:dyDescent="0.25">
      <c r="A12" s="125" t="s">
        <v>8</v>
      </c>
      <c r="B12" s="38">
        <f>C12+D12+E12+F12</f>
        <v>14182</v>
      </c>
      <c r="C12" s="18"/>
      <c r="D12" s="18"/>
      <c r="E12" s="18">
        <v>4</v>
      </c>
      <c r="F12" s="39">
        <v>14178</v>
      </c>
      <c r="G12" s="38">
        <f t="shared" ref="G12:G14" si="6">H12+I12+J12+K12</f>
        <v>1305</v>
      </c>
      <c r="H12" s="18">
        <v>5</v>
      </c>
      <c r="I12" s="18">
        <v>4</v>
      </c>
      <c r="J12" s="18">
        <v>137</v>
      </c>
      <c r="K12" s="39">
        <v>1159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15761</v>
      </c>
      <c r="R12" s="173"/>
      <c r="S12" s="172"/>
      <c r="T12" s="47"/>
      <c r="U12" s="5">
        <f>Q12-май!Q12</f>
        <v>55</v>
      </c>
    </row>
    <row r="13" spans="1:21" s="6" customFormat="1" x14ac:dyDescent="0.25">
      <c r="A13" s="125" t="s">
        <v>9</v>
      </c>
      <c r="B13" s="38">
        <f>C13+D13+E13+F13</f>
        <v>12422</v>
      </c>
      <c r="C13" s="18"/>
      <c r="D13" s="18"/>
      <c r="E13" s="18"/>
      <c r="F13" s="39">
        <v>12422</v>
      </c>
      <c r="G13" s="38">
        <f t="shared" si="6"/>
        <v>1103</v>
      </c>
      <c r="H13" s="18">
        <v>1</v>
      </c>
      <c r="I13" s="18">
        <v>1</v>
      </c>
      <c r="J13" s="18">
        <v>165</v>
      </c>
      <c r="K13" s="39">
        <v>936</v>
      </c>
      <c r="L13" s="38">
        <f t="shared" si="7"/>
        <v>290</v>
      </c>
      <c r="M13" s="18"/>
      <c r="N13" s="18"/>
      <c r="O13" s="18"/>
      <c r="P13" s="39">
        <v>290</v>
      </c>
      <c r="Q13" s="53">
        <f t="shared" si="1"/>
        <v>13815</v>
      </c>
      <c r="R13" s="173"/>
      <c r="S13" s="172"/>
      <c r="T13" s="47"/>
      <c r="U13" s="5">
        <f>Q13-май!Q13</f>
        <v>2</v>
      </c>
    </row>
    <row r="14" spans="1:21" s="17" customFormat="1" x14ac:dyDescent="0.25">
      <c r="A14" s="124" t="s">
        <v>10</v>
      </c>
      <c r="B14" s="41">
        <f>C14+D14+E14+F14</f>
        <v>10547</v>
      </c>
      <c r="C14" s="3"/>
      <c r="D14" s="3"/>
      <c r="E14" s="3"/>
      <c r="F14" s="42">
        <v>10547</v>
      </c>
      <c r="G14" s="41">
        <f t="shared" si="6"/>
        <v>1687</v>
      </c>
      <c r="H14" s="3">
        <v>10</v>
      </c>
      <c r="I14" s="3">
        <v>6</v>
      </c>
      <c r="J14" s="3">
        <v>219</v>
      </c>
      <c r="K14" s="42">
        <v>1452</v>
      </c>
      <c r="L14" s="41">
        <f t="shared" si="7"/>
        <v>600</v>
      </c>
      <c r="M14" s="3"/>
      <c r="N14" s="3"/>
      <c r="O14" s="3"/>
      <c r="P14" s="42">
        <v>600</v>
      </c>
      <c r="Q14" s="54">
        <f t="shared" si="1"/>
        <v>12834</v>
      </c>
      <c r="R14" s="41"/>
      <c r="S14" s="172"/>
      <c r="T14" s="50"/>
      <c r="U14" s="5">
        <f>Q14-май!Q14</f>
        <v>-66</v>
      </c>
    </row>
    <row r="15" spans="1:21" s="5" customFormat="1" x14ac:dyDescent="0.25">
      <c r="A15" s="123" t="s">
        <v>11</v>
      </c>
      <c r="B15" s="36">
        <f t="shared" ref="B15:P15" si="8">B16+B17</f>
        <v>15893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15893</v>
      </c>
      <c r="G15" s="36">
        <f t="shared" si="8"/>
        <v>1939</v>
      </c>
      <c r="H15" s="1">
        <f t="shared" si="8"/>
        <v>8</v>
      </c>
      <c r="I15" s="1">
        <f t="shared" si="8"/>
        <v>1</v>
      </c>
      <c r="J15" s="1">
        <f t="shared" si="8"/>
        <v>206</v>
      </c>
      <c r="K15" s="37">
        <f t="shared" si="8"/>
        <v>1724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18497</v>
      </c>
      <c r="R15" s="173"/>
      <c r="S15" s="172"/>
      <c r="T15" s="47"/>
      <c r="U15" s="5">
        <f>Q15-май!Q15</f>
        <v>-4</v>
      </c>
    </row>
    <row r="16" spans="1:21" s="6" customFormat="1" x14ac:dyDescent="0.25">
      <c r="A16" s="122" t="s">
        <v>12</v>
      </c>
      <c r="B16" s="38">
        <f>C16+D16+E16+F16</f>
        <v>2986</v>
      </c>
      <c r="C16" s="18"/>
      <c r="D16" s="18"/>
      <c r="E16" s="18"/>
      <c r="F16" s="39">
        <v>2986</v>
      </c>
      <c r="G16" s="38">
        <f t="shared" ref="G16:G20" si="9">H16+I16+J16+K16</f>
        <v>687</v>
      </c>
      <c r="H16" s="18">
        <v>1</v>
      </c>
      <c r="I16" s="18"/>
      <c r="J16" s="18">
        <v>105</v>
      </c>
      <c r="K16" s="39">
        <v>581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4025</v>
      </c>
      <c r="R16" s="173"/>
      <c r="S16" s="172"/>
      <c r="T16" s="47"/>
      <c r="U16" s="5">
        <f>Q16-май!Q16</f>
        <v>-1</v>
      </c>
    </row>
    <row r="17" spans="1:21" s="6" customFormat="1" x14ac:dyDescent="0.25">
      <c r="A17" s="125" t="s">
        <v>13</v>
      </c>
      <c r="B17" s="38">
        <f>C17+D17+E17+F17</f>
        <v>12907</v>
      </c>
      <c r="C17" s="18"/>
      <c r="D17" s="18"/>
      <c r="E17" s="18"/>
      <c r="F17" s="39">
        <v>12907</v>
      </c>
      <c r="G17" s="38">
        <f t="shared" si="9"/>
        <v>1252</v>
      </c>
      <c r="H17" s="18">
        <v>7</v>
      </c>
      <c r="I17" s="18">
        <v>1</v>
      </c>
      <c r="J17" s="18">
        <v>101</v>
      </c>
      <c r="K17" s="39">
        <v>1143</v>
      </c>
      <c r="L17" s="38">
        <f t="shared" si="10"/>
        <v>313</v>
      </c>
      <c r="M17" s="18"/>
      <c r="N17" s="18"/>
      <c r="O17" s="18"/>
      <c r="P17" s="39">
        <v>313</v>
      </c>
      <c r="Q17" s="53">
        <f t="shared" si="1"/>
        <v>14472</v>
      </c>
      <c r="R17" s="173"/>
      <c r="S17" s="172"/>
      <c r="T17" s="47"/>
      <c r="U17" s="5">
        <f>Q17-май!Q17</f>
        <v>-3</v>
      </c>
    </row>
    <row r="18" spans="1:21" s="7" customFormat="1" x14ac:dyDescent="0.25">
      <c r="A18" s="124" t="s">
        <v>14</v>
      </c>
      <c r="B18" s="41">
        <f t="shared" ref="B18:B22" si="11">C18+D18+E18+F18</f>
        <v>17699</v>
      </c>
      <c r="C18" s="1"/>
      <c r="D18" s="1"/>
      <c r="E18" s="1"/>
      <c r="F18" s="37">
        <v>17699</v>
      </c>
      <c r="G18" s="41">
        <f t="shared" si="9"/>
        <v>1937</v>
      </c>
      <c r="H18" s="1">
        <v>19</v>
      </c>
      <c r="I18" s="1">
        <v>2</v>
      </c>
      <c r="J18" s="1">
        <v>364</v>
      </c>
      <c r="K18" s="37">
        <v>1552</v>
      </c>
      <c r="L18" s="41">
        <f t="shared" si="10"/>
        <v>142</v>
      </c>
      <c r="M18" s="1"/>
      <c r="N18" s="1"/>
      <c r="O18" s="1"/>
      <c r="P18" s="37">
        <v>142</v>
      </c>
      <c r="Q18" s="54">
        <f t="shared" si="1"/>
        <v>19778</v>
      </c>
      <c r="R18" s="173"/>
      <c r="S18" s="172">
        <v>1</v>
      </c>
      <c r="T18" s="51"/>
      <c r="U18" s="5">
        <f>Q18-май!Q18</f>
        <v>-11</v>
      </c>
    </row>
    <row r="19" spans="1:21" s="17" customFormat="1" x14ac:dyDescent="0.25">
      <c r="A19" s="124" t="s">
        <v>15</v>
      </c>
      <c r="B19" s="41">
        <f t="shared" si="11"/>
        <v>14294</v>
      </c>
      <c r="C19" s="3"/>
      <c r="D19" s="3"/>
      <c r="E19" s="3"/>
      <c r="F19" s="42">
        <v>14294</v>
      </c>
      <c r="G19" s="41">
        <f t="shared" si="9"/>
        <v>1369</v>
      </c>
      <c r="H19" s="3"/>
      <c r="I19" s="3">
        <v>6</v>
      </c>
      <c r="J19" s="3">
        <v>499</v>
      </c>
      <c r="K19" s="42">
        <v>864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16404</v>
      </c>
      <c r="R19" s="41"/>
      <c r="S19" s="172"/>
      <c r="T19" s="50"/>
      <c r="U19" s="5">
        <f>Q19-май!Q19</f>
        <v>-4</v>
      </c>
    </row>
    <row r="20" spans="1:21" s="7" customFormat="1" x14ac:dyDescent="0.25">
      <c r="A20" s="123" t="s">
        <v>16</v>
      </c>
      <c r="B20" s="41">
        <f t="shared" si="11"/>
        <v>13067</v>
      </c>
      <c r="C20" s="3"/>
      <c r="D20" s="3"/>
      <c r="E20" s="3">
        <v>2</v>
      </c>
      <c r="F20" s="42">
        <v>13065</v>
      </c>
      <c r="G20" s="41">
        <f t="shared" si="9"/>
        <v>1075</v>
      </c>
      <c r="H20" s="1">
        <v>6</v>
      </c>
      <c r="I20" s="1">
        <v>3</v>
      </c>
      <c r="J20" s="1">
        <v>104</v>
      </c>
      <c r="K20" s="37">
        <v>962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14423</v>
      </c>
      <c r="R20" s="36"/>
      <c r="S20" s="172"/>
      <c r="T20" s="51"/>
      <c r="U20" s="5">
        <f>Q20-май!Q20</f>
        <v>-12</v>
      </c>
    </row>
    <row r="21" spans="1:21" s="7" customFormat="1" x14ac:dyDescent="0.25">
      <c r="A21" s="123" t="s">
        <v>17</v>
      </c>
      <c r="B21" s="41">
        <f t="shared" si="11"/>
        <v>4631</v>
      </c>
      <c r="C21" s="1"/>
      <c r="D21" s="1"/>
      <c r="E21" s="1"/>
      <c r="F21" s="37">
        <v>4631</v>
      </c>
      <c r="G21" s="41">
        <f>H21+I21+J21+K21</f>
        <v>572</v>
      </c>
      <c r="H21" s="1">
        <v>5</v>
      </c>
      <c r="I21" s="1"/>
      <c r="J21" s="1">
        <v>87</v>
      </c>
      <c r="K21" s="37">
        <v>480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5464</v>
      </c>
      <c r="R21" s="36"/>
      <c r="S21" s="172"/>
      <c r="T21" s="51"/>
      <c r="U21" s="5">
        <f>Q21-май!Q21</f>
        <v>9</v>
      </c>
    </row>
    <row r="22" spans="1:21" s="7" customFormat="1" x14ac:dyDescent="0.25">
      <c r="A22" s="123" t="s">
        <v>18</v>
      </c>
      <c r="B22" s="41">
        <f t="shared" si="11"/>
        <v>958</v>
      </c>
      <c r="C22" s="1"/>
      <c r="D22" s="1"/>
      <c r="E22" s="1"/>
      <c r="F22" s="37">
        <v>958</v>
      </c>
      <c r="G22" s="41">
        <f t="shared" ref="G22" si="1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1234</v>
      </c>
      <c r="R22" s="36"/>
      <c r="S22" s="172"/>
      <c r="T22" s="51"/>
      <c r="U22" s="5">
        <f>Q22-май!Q22</f>
        <v>1</v>
      </c>
    </row>
    <row r="23" spans="1:21" ht="16.5" thickBot="1" x14ac:dyDescent="0.3">
      <c r="A23" s="126" t="s">
        <v>24</v>
      </c>
      <c r="B23" s="43">
        <f>B5+B8+B11+B14+B15+B18+B19+B20+B21+B22</f>
        <v>138108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181</v>
      </c>
      <c r="F23" s="45">
        <f t="shared" si="14"/>
        <v>137927</v>
      </c>
      <c r="G23" s="43">
        <f t="shared" si="14"/>
        <v>18363</v>
      </c>
      <c r="H23" s="44">
        <f t="shared" si="14"/>
        <v>62</v>
      </c>
      <c r="I23" s="44">
        <f t="shared" si="14"/>
        <v>70</v>
      </c>
      <c r="J23" s="44">
        <f t="shared" si="14"/>
        <v>3424</v>
      </c>
      <c r="K23" s="45">
        <f t="shared" si="14"/>
        <v>14807</v>
      </c>
      <c r="L23" s="43">
        <f>L5+L8+L11+L14+L15+L18+L19+L20+L21+L22</f>
        <v>7256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7256</v>
      </c>
      <c r="Q23" s="55">
        <f>G23+B23+L23</f>
        <v>163727</v>
      </c>
      <c r="R23" s="102"/>
      <c r="S23" s="103"/>
      <c r="T23" s="104"/>
      <c r="U23" s="5">
        <f>Q23-май!Q23</f>
        <v>12</v>
      </c>
    </row>
    <row r="24" spans="1:21" x14ac:dyDescent="0.25">
      <c r="B24"/>
      <c r="Q24" s="93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31" priority="12" operator="equal">
      <formula>0</formula>
    </cfRule>
  </conditionalFormatting>
  <conditionalFormatting sqref="Q5:Q12 Q19:Q21 Q23 Q14:Q17">
    <cfRule type="cellIs" dxfId="130" priority="11" operator="equal">
      <formula>0</formula>
    </cfRule>
  </conditionalFormatting>
  <conditionalFormatting sqref="L5:L12 L19:L21 L23 L14:L17">
    <cfRule type="cellIs" dxfId="129" priority="10" operator="equal">
      <formula>0</formula>
    </cfRule>
  </conditionalFormatting>
  <conditionalFormatting sqref="B18 G18">
    <cfRule type="cellIs" dxfId="128" priority="9" operator="equal">
      <formula>0</formula>
    </cfRule>
  </conditionalFormatting>
  <conditionalFormatting sqref="Q18">
    <cfRule type="cellIs" dxfId="127" priority="8" operator="equal">
      <formula>0</formula>
    </cfRule>
  </conditionalFormatting>
  <conditionalFormatting sqref="L18">
    <cfRule type="cellIs" dxfId="126" priority="7" operator="equal">
      <formula>0</formula>
    </cfRule>
  </conditionalFormatting>
  <conditionalFormatting sqref="B22 G22">
    <cfRule type="cellIs" dxfId="125" priority="6" operator="equal">
      <formula>0</formula>
    </cfRule>
  </conditionalFormatting>
  <conditionalFormatting sqref="Q22">
    <cfRule type="cellIs" dxfId="124" priority="5" operator="equal">
      <formula>0</formula>
    </cfRule>
  </conditionalFormatting>
  <conditionalFormatting sqref="L22">
    <cfRule type="cellIs" dxfId="123" priority="4" operator="equal">
      <formula>0</formula>
    </cfRule>
  </conditionalFormatting>
  <conditionalFormatting sqref="B13 G13">
    <cfRule type="cellIs" dxfId="122" priority="3" operator="equal">
      <formula>0</formula>
    </cfRule>
  </conditionalFormatting>
  <conditionalFormatting sqref="Q13">
    <cfRule type="cellIs" dxfId="121" priority="2" operator="equal">
      <formula>0</formula>
    </cfRule>
  </conditionalFormatting>
  <conditionalFormatting sqref="L13">
    <cfRule type="cellIs" dxfId="12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5" zoomScaleNormal="85"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K20" sqref="K20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18654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18652</v>
      </c>
      <c r="G5" s="84">
        <f t="shared" si="0"/>
        <v>5308</v>
      </c>
      <c r="H5" s="85">
        <f t="shared" si="0"/>
        <v>2</v>
      </c>
      <c r="I5" s="85">
        <f t="shared" si="0"/>
        <v>38</v>
      </c>
      <c r="J5" s="85">
        <f t="shared" si="0"/>
        <v>1220</v>
      </c>
      <c r="K5" s="86">
        <f t="shared" si="0"/>
        <v>4048</v>
      </c>
      <c r="L5" s="84">
        <f t="shared" si="0"/>
        <v>3261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3261</v>
      </c>
      <c r="Q5" s="127">
        <f>G5+B5+L5</f>
        <v>27223</v>
      </c>
      <c r="R5" s="131"/>
      <c r="S5" s="134"/>
      <c r="T5" s="135"/>
      <c r="U5" s="5">
        <f>Q5-июнь!Q5</f>
        <v>23</v>
      </c>
    </row>
    <row r="6" spans="1:21" s="6" customFormat="1" x14ac:dyDescent="0.25">
      <c r="A6" s="122" t="s">
        <v>2</v>
      </c>
      <c r="B6" s="38">
        <f>C6+D6+E6+F6</f>
        <v>7980</v>
      </c>
      <c r="C6" s="18"/>
      <c r="D6" s="18"/>
      <c r="E6" s="18">
        <v>2</v>
      </c>
      <c r="F6" s="39">
        <v>7978</v>
      </c>
      <c r="G6" s="38">
        <f>H6+I6+J6+K6</f>
        <v>3646</v>
      </c>
      <c r="H6" s="18">
        <v>1</v>
      </c>
      <c r="I6" s="18">
        <v>28</v>
      </c>
      <c r="J6" s="18">
        <v>1080</v>
      </c>
      <c r="K6" s="39">
        <v>2537</v>
      </c>
      <c r="L6" s="38">
        <f>M6+N6+O6+P6</f>
        <v>2370</v>
      </c>
      <c r="M6" s="18"/>
      <c r="N6" s="18"/>
      <c r="O6" s="18"/>
      <c r="P6" s="39">
        <v>2370</v>
      </c>
      <c r="Q6" s="53">
        <f>G6+B6+L6</f>
        <v>13996</v>
      </c>
      <c r="R6" s="105"/>
      <c r="S6" s="98"/>
      <c r="T6" s="101"/>
      <c r="U6" s="5">
        <f>Q6-июнь!Q6</f>
        <v>14</v>
      </c>
    </row>
    <row r="7" spans="1:21" s="16" customFormat="1" x14ac:dyDescent="0.25">
      <c r="A7" s="122" t="s">
        <v>3</v>
      </c>
      <c r="B7" s="38">
        <f>C7+D7+E7+F7</f>
        <v>10674</v>
      </c>
      <c r="C7" s="4"/>
      <c r="D7" s="4"/>
      <c r="E7" s="4"/>
      <c r="F7" s="40">
        <v>10674</v>
      </c>
      <c r="G7" s="38">
        <f>H7+I7+J7+K7</f>
        <v>1662</v>
      </c>
      <c r="H7" s="4">
        <v>1</v>
      </c>
      <c r="I7" s="4">
        <v>10</v>
      </c>
      <c r="J7" s="4">
        <v>140</v>
      </c>
      <c r="K7" s="40">
        <v>1511</v>
      </c>
      <c r="L7" s="38">
        <f>M7+N7+O7+P7</f>
        <v>891</v>
      </c>
      <c r="M7" s="4"/>
      <c r="N7" s="4"/>
      <c r="O7" s="4"/>
      <c r="P7" s="40">
        <v>891</v>
      </c>
      <c r="Q7" s="53">
        <f t="shared" ref="Q7:Q22" si="1">G7+B7+L7</f>
        <v>13227</v>
      </c>
      <c r="R7" s="106"/>
      <c r="S7" s="98"/>
      <c r="T7" s="101"/>
      <c r="U7" s="5">
        <f>Q7-июнь!Q7</f>
        <v>9</v>
      </c>
    </row>
    <row r="8" spans="1:21" s="5" customFormat="1" x14ac:dyDescent="0.25">
      <c r="A8" s="123" t="s">
        <v>4</v>
      </c>
      <c r="B8" s="36">
        <f>B9+B10</f>
        <v>15457</v>
      </c>
      <c r="C8" s="1">
        <f t="shared" ref="C8:P8" si="2">C9+C10</f>
        <v>0</v>
      </c>
      <c r="D8" s="1">
        <f t="shared" si="2"/>
        <v>0</v>
      </c>
      <c r="E8" s="1">
        <f t="shared" si="2"/>
        <v>173</v>
      </c>
      <c r="F8" s="37">
        <f t="shared" si="2"/>
        <v>15284</v>
      </c>
      <c r="G8" s="36">
        <f t="shared" si="2"/>
        <v>1837</v>
      </c>
      <c r="H8" s="1">
        <f t="shared" si="2"/>
        <v>0</v>
      </c>
      <c r="I8" s="1">
        <f t="shared" si="2"/>
        <v>5</v>
      </c>
      <c r="J8" s="1">
        <f t="shared" si="2"/>
        <v>398</v>
      </c>
      <c r="K8" s="37">
        <f t="shared" si="2"/>
        <v>1434</v>
      </c>
      <c r="L8" s="36">
        <f t="shared" si="2"/>
        <v>662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662</v>
      </c>
      <c r="Q8" s="52">
        <f t="shared" si="1"/>
        <v>17956</v>
      </c>
      <c r="R8" s="118"/>
      <c r="S8" s="98"/>
      <c r="T8" s="101"/>
      <c r="U8" s="5">
        <f>Q8-июнь!Q8</f>
        <v>-361</v>
      </c>
    </row>
    <row r="9" spans="1:21" s="6" customFormat="1" x14ac:dyDescent="0.25">
      <c r="A9" s="122" t="s">
        <v>5</v>
      </c>
      <c r="B9" s="38">
        <f>C9+D9+E9+F9</f>
        <v>8957</v>
      </c>
      <c r="C9" s="18"/>
      <c r="D9" s="18"/>
      <c r="E9" s="18">
        <v>166</v>
      </c>
      <c r="F9" s="39">
        <v>8791</v>
      </c>
      <c r="G9" s="38">
        <f t="shared" ref="G9:G10" si="3">H9+I9+J9+K9</f>
        <v>894</v>
      </c>
      <c r="H9" s="18"/>
      <c r="I9" s="18">
        <v>5</v>
      </c>
      <c r="J9" s="18">
        <v>300</v>
      </c>
      <c r="K9" s="39">
        <v>589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9960</v>
      </c>
      <c r="R9" s="105"/>
      <c r="S9" s="98"/>
      <c r="T9" s="101"/>
      <c r="U9" s="5">
        <f>Q9-июнь!Q9</f>
        <v>-125</v>
      </c>
    </row>
    <row r="10" spans="1:21" s="6" customFormat="1" x14ac:dyDescent="0.25">
      <c r="A10" s="122" t="s">
        <v>6</v>
      </c>
      <c r="B10" s="38">
        <f>C10+D10+E10+F10</f>
        <v>6500</v>
      </c>
      <c r="C10" s="4"/>
      <c r="D10" s="4"/>
      <c r="E10" s="4">
        <v>7</v>
      </c>
      <c r="F10" s="40">
        <v>6493</v>
      </c>
      <c r="G10" s="38">
        <f t="shared" si="3"/>
        <v>943</v>
      </c>
      <c r="H10" s="4"/>
      <c r="I10" s="4"/>
      <c r="J10" s="4">
        <v>98</v>
      </c>
      <c r="K10" s="40">
        <v>845</v>
      </c>
      <c r="L10" s="38">
        <f t="shared" si="4"/>
        <v>553</v>
      </c>
      <c r="M10" s="4"/>
      <c r="N10" s="4"/>
      <c r="O10" s="4"/>
      <c r="P10" s="40">
        <v>553</v>
      </c>
      <c r="Q10" s="53">
        <f t="shared" si="1"/>
        <v>7996</v>
      </c>
      <c r="R10" s="106"/>
      <c r="S10" s="98"/>
      <c r="T10" s="101"/>
      <c r="U10" s="5">
        <f>Q10-июнь!Q10</f>
        <v>-236</v>
      </c>
    </row>
    <row r="11" spans="1:21" s="5" customFormat="1" x14ac:dyDescent="0.25">
      <c r="A11" s="124" t="s">
        <v>7</v>
      </c>
      <c r="B11" s="36">
        <f t="shared" ref="B11:O11" si="5">B12+B13</f>
        <v>26613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26609</v>
      </c>
      <c r="G11" s="36">
        <f t="shared" si="5"/>
        <v>2414</v>
      </c>
      <c r="H11" s="1">
        <f t="shared" si="5"/>
        <v>6</v>
      </c>
      <c r="I11" s="1">
        <f t="shared" si="5"/>
        <v>5</v>
      </c>
      <c r="J11" s="1">
        <f t="shared" si="5"/>
        <v>304</v>
      </c>
      <c r="K11" s="37">
        <f t="shared" si="5"/>
        <v>2099</v>
      </c>
      <c r="L11" s="36">
        <f t="shared" si="5"/>
        <v>562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562</v>
      </c>
      <c r="Q11" s="52">
        <f t="shared" si="1"/>
        <v>29589</v>
      </c>
      <c r="R11" s="118"/>
      <c r="S11" s="98"/>
      <c r="T11" s="101"/>
      <c r="U11" s="5">
        <f>Q11-июнь!Q11</f>
        <v>13</v>
      </c>
    </row>
    <row r="12" spans="1:21" s="6" customFormat="1" x14ac:dyDescent="0.25">
      <c r="A12" s="125" t="s">
        <v>8</v>
      </c>
      <c r="B12" s="38">
        <f>C12+D12+E12+F12</f>
        <v>14187</v>
      </c>
      <c r="C12" s="18"/>
      <c r="D12" s="18"/>
      <c r="E12" s="18">
        <v>4</v>
      </c>
      <c r="F12" s="39">
        <v>14183</v>
      </c>
      <c r="G12" s="38">
        <f t="shared" ref="G12:G14" si="6">H12+I12+J12+K12</f>
        <v>1304</v>
      </c>
      <c r="H12" s="18">
        <v>5</v>
      </c>
      <c r="I12" s="18">
        <v>4</v>
      </c>
      <c r="J12" s="18">
        <v>139</v>
      </c>
      <c r="K12" s="39">
        <v>1156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15765</v>
      </c>
      <c r="R12" s="105"/>
      <c r="S12" s="98"/>
      <c r="T12" s="101"/>
      <c r="U12" s="5">
        <f>Q12-июнь!Q12</f>
        <v>4</v>
      </c>
    </row>
    <row r="13" spans="1:21" s="6" customFormat="1" x14ac:dyDescent="0.25">
      <c r="A13" s="125" t="s">
        <v>9</v>
      </c>
      <c r="B13" s="38">
        <f>C13+D13+E13+F13</f>
        <v>12426</v>
      </c>
      <c r="C13" s="18"/>
      <c r="D13" s="18"/>
      <c r="E13" s="18"/>
      <c r="F13" s="39">
        <v>12426</v>
      </c>
      <c r="G13" s="38">
        <f t="shared" si="6"/>
        <v>1110</v>
      </c>
      <c r="H13" s="18">
        <v>1</v>
      </c>
      <c r="I13" s="18">
        <v>1</v>
      </c>
      <c r="J13" s="18">
        <v>165</v>
      </c>
      <c r="K13" s="39">
        <v>943</v>
      </c>
      <c r="L13" s="38">
        <f t="shared" si="7"/>
        <v>288</v>
      </c>
      <c r="M13" s="18"/>
      <c r="N13" s="18"/>
      <c r="O13" s="18"/>
      <c r="P13" s="39">
        <v>288</v>
      </c>
      <c r="Q13" s="53">
        <f t="shared" si="1"/>
        <v>13824</v>
      </c>
      <c r="R13" s="105"/>
      <c r="S13" s="98"/>
      <c r="T13" s="101"/>
      <c r="U13" s="5">
        <f>Q13-июнь!Q13</f>
        <v>9</v>
      </c>
    </row>
    <row r="14" spans="1:21" s="17" customFormat="1" x14ac:dyDescent="0.25">
      <c r="A14" s="124" t="s">
        <v>10</v>
      </c>
      <c r="B14" s="41">
        <f>C14+D14+E14+F14</f>
        <v>10560</v>
      </c>
      <c r="C14" s="3"/>
      <c r="D14" s="3"/>
      <c r="E14" s="3"/>
      <c r="F14" s="42">
        <v>10560</v>
      </c>
      <c r="G14" s="41">
        <f t="shared" si="6"/>
        <v>1708</v>
      </c>
      <c r="H14" s="3">
        <v>10</v>
      </c>
      <c r="I14" s="3">
        <v>6</v>
      </c>
      <c r="J14" s="3">
        <v>219</v>
      </c>
      <c r="K14" s="42">
        <v>1473</v>
      </c>
      <c r="L14" s="41">
        <f t="shared" si="7"/>
        <v>600</v>
      </c>
      <c r="M14" s="3"/>
      <c r="N14" s="3"/>
      <c r="O14" s="3"/>
      <c r="P14" s="42">
        <v>600</v>
      </c>
      <c r="Q14" s="54">
        <f t="shared" si="1"/>
        <v>12868</v>
      </c>
      <c r="R14" s="119"/>
      <c r="S14" s="98"/>
      <c r="T14" s="101"/>
      <c r="U14" s="5">
        <f>Q14-июнь!Q14</f>
        <v>34</v>
      </c>
    </row>
    <row r="15" spans="1:21" s="5" customFormat="1" x14ac:dyDescent="0.25">
      <c r="A15" s="123" t="s">
        <v>11</v>
      </c>
      <c r="B15" s="36">
        <f t="shared" ref="B15:P15" si="8">B16+B17</f>
        <v>15894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15894</v>
      </c>
      <c r="G15" s="36">
        <f t="shared" si="8"/>
        <v>1942</v>
      </c>
      <c r="H15" s="1">
        <f t="shared" si="8"/>
        <v>8</v>
      </c>
      <c r="I15" s="1">
        <f t="shared" si="8"/>
        <v>1</v>
      </c>
      <c r="J15" s="1">
        <f t="shared" si="8"/>
        <v>208</v>
      </c>
      <c r="K15" s="37">
        <f t="shared" si="8"/>
        <v>1725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18501</v>
      </c>
      <c r="R15" s="118"/>
      <c r="S15" s="98"/>
      <c r="T15" s="101"/>
      <c r="U15" s="5">
        <f>Q15-июнь!Q15</f>
        <v>4</v>
      </c>
    </row>
    <row r="16" spans="1:21" s="6" customFormat="1" x14ac:dyDescent="0.25">
      <c r="A16" s="122" t="s">
        <v>12</v>
      </c>
      <c r="B16" s="38">
        <f>C16+D16+E16+F16</f>
        <v>2979</v>
      </c>
      <c r="C16" s="18"/>
      <c r="D16" s="18"/>
      <c r="E16" s="18"/>
      <c r="F16" s="39">
        <v>2979</v>
      </c>
      <c r="G16" s="38">
        <f t="shared" ref="G16:G20" si="9">H16+I16+J16+K16</f>
        <v>688</v>
      </c>
      <c r="H16" s="18">
        <v>1</v>
      </c>
      <c r="I16" s="18"/>
      <c r="J16" s="18">
        <v>107</v>
      </c>
      <c r="K16" s="39">
        <v>580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4019</v>
      </c>
      <c r="R16" s="105"/>
      <c r="S16" s="98"/>
      <c r="T16" s="101"/>
      <c r="U16" s="5">
        <f>Q16-июнь!Q16</f>
        <v>-6</v>
      </c>
    </row>
    <row r="17" spans="1:21" s="6" customFormat="1" x14ac:dyDescent="0.25">
      <c r="A17" s="125" t="s">
        <v>13</v>
      </c>
      <c r="B17" s="38">
        <f>C17+D17+E17+F17</f>
        <v>12915</v>
      </c>
      <c r="C17" s="4"/>
      <c r="D17" s="4"/>
      <c r="E17" s="4"/>
      <c r="F17" s="40">
        <v>12915</v>
      </c>
      <c r="G17" s="38">
        <f t="shared" si="9"/>
        <v>1254</v>
      </c>
      <c r="H17" s="4">
        <v>7</v>
      </c>
      <c r="I17" s="4">
        <v>1</v>
      </c>
      <c r="J17" s="4">
        <v>101</v>
      </c>
      <c r="K17" s="40">
        <v>1145</v>
      </c>
      <c r="L17" s="38">
        <f t="shared" si="10"/>
        <v>313</v>
      </c>
      <c r="M17" s="4"/>
      <c r="N17" s="4"/>
      <c r="O17" s="4"/>
      <c r="P17" s="40">
        <v>313</v>
      </c>
      <c r="Q17" s="53">
        <f t="shared" si="1"/>
        <v>14482</v>
      </c>
      <c r="R17" s="106"/>
      <c r="S17" s="98"/>
      <c r="T17" s="101"/>
      <c r="U17" s="5">
        <f>Q17-июнь!Q17</f>
        <v>10</v>
      </c>
    </row>
    <row r="18" spans="1:21" s="7" customFormat="1" x14ac:dyDescent="0.25">
      <c r="A18" s="124" t="s">
        <v>14</v>
      </c>
      <c r="B18" s="41">
        <f t="shared" ref="B18:B22" si="11">C18+D18+E18+F18</f>
        <v>17800</v>
      </c>
      <c r="C18" s="1"/>
      <c r="D18" s="1"/>
      <c r="E18" s="1"/>
      <c r="F18" s="37">
        <v>17800</v>
      </c>
      <c r="G18" s="41">
        <f t="shared" si="9"/>
        <v>1945</v>
      </c>
      <c r="H18" s="1">
        <v>17</v>
      </c>
      <c r="I18" s="1">
        <v>4</v>
      </c>
      <c r="J18" s="1">
        <v>364</v>
      </c>
      <c r="K18" s="37">
        <v>1560</v>
      </c>
      <c r="L18" s="41">
        <f t="shared" si="10"/>
        <v>142</v>
      </c>
      <c r="M18" s="1"/>
      <c r="N18" s="1"/>
      <c r="O18" s="1"/>
      <c r="P18" s="37">
        <v>142</v>
      </c>
      <c r="Q18" s="54">
        <f t="shared" si="1"/>
        <v>19887</v>
      </c>
      <c r="R18" s="118"/>
      <c r="S18" s="98"/>
      <c r="T18" s="101"/>
      <c r="U18" s="5">
        <f>Q18-июнь!Q18</f>
        <v>109</v>
      </c>
    </row>
    <row r="19" spans="1:21" s="17" customFormat="1" x14ac:dyDescent="0.25">
      <c r="A19" s="124" t="s">
        <v>15</v>
      </c>
      <c r="B19" s="41">
        <f t="shared" si="11"/>
        <v>14311</v>
      </c>
      <c r="C19" s="3"/>
      <c r="D19" s="3"/>
      <c r="E19" s="3"/>
      <c r="F19" s="42">
        <v>14311</v>
      </c>
      <c r="G19" s="41">
        <f t="shared" si="9"/>
        <v>1368</v>
      </c>
      <c r="H19" s="3"/>
      <c r="I19" s="3">
        <v>6</v>
      </c>
      <c r="J19" s="3">
        <v>498</v>
      </c>
      <c r="K19" s="42">
        <v>864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16420</v>
      </c>
      <c r="R19" s="119"/>
      <c r="S19" s="98"/>
      <c r="T19" s="101"/>
      <c r="U19" s="5">
        <f>Q19-июнь!Q19</f>
        <v>16</v>
      </c>
    </row>
    <row r="20" spans="1:21" s="7" customFormat="1" x14ac:dyDescent="0.25">
      <c r="A20" s="123" t="s">
        <v>16</v>
      </c>
      <c r="B20" s="41">
        <f t="shared" si="11"/>
        <v>13021</v>
      </c>
      <c r="C20" s="3"/>
      <c r="D20" s="3"/>
      <c r="E20" s="3">
        <v>2</v>
      </c>
      <c r="F20" s="42">
        <v>13019</v>
      </c>
      <c r="G20" s="41">
        <f t="shared" si="9"/>
        <v>1074</v>
      </c>
      <c r="H20" s="1">
        <v>6</v>
      </c>
      <c r="I20" s="1">
        <v>3</v>
      </c>
      <c r="J20" s="1">
        <v>103</v>
      </c>
      <c r="K20" s="37">
        <v>962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14376</v>
      </c>
      <c r="R20" s="120"/>
      <c r="S20" s="98"/>
      <c r="T20" s="101"/>
      <c r="U20" s="5">
        <f>Q20-июнь!Q20</f>
        <v>-47</v>
      </c>
    </row>
    <row r="21" spans="1:21" s="7" customFormat="1" x14ac:dyDescent="0.25">
      <c r="A21" s="123" t="s">
        <v>17</v>
      </c>
      <c r="B21" s="41">
        <f t="shared" si="11"/>
        <v>4634</v>
      </c>
      <c r="C21" s="1"/>
      <c r="D21" s="1"/>
      <c r="E21" s="1"/>
      <c r="F21" s="37">
        <v>4634</v>
      </c>
      <c r="G21" s="41">
        <f>H21+I21+J21+K21</f>
        <v>577</v>
      </c>
      <c r="H21" s="1">
        <v>5</v>
      </c>
      <c r="I21" s="1"/>
      <c r="J21" s="1">
        <v>88</v>
      </c>
      <c r="K21" s="37">
        <v>484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5472</v>
      </c>
      <c r="R21" s="111"/>
      <c r="S21" s="98"/>
      <c r="T21" s="101"/>
      <c r="U21" s="5">
        <f>Q21-июнь!Q21</f>
        <v>8</v>
      </c>
    </row>
    <row r="22" spans="1:21" s="7" customFormat="1" x14ac:dyDescent="0.25">
      <c r="A22" s="123" t="s">
        <v>18</v>
      </c>
      <c r="B22" s="41">
        <f t="shared" si="11"/>
        <v>957</v>
      </c>
      <c r="C22" s="1"/>
      <c r="D22" s="1"/>
      <c r="E22" s="1"/>
      <c r="F22" s="37">
        <v>957</v>
      </c>
      <c r="G22" s="41">
        <f t="shared" ref="G22" si="1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1233</v>
      </c>
      <c r="R22" s="120"/>
      <c r="S22" s="98"/>
      <c r="T22" s="101"/>
      <c r="U22" s="5">
        <f>Q22-июнь!Q22</f>
        <v>-1</v>
      </c>
    </row>
    <row r="23" spans="1:21" ht="16.5" thickBot="1" x14ac:dyDescent="0.3">
      <c r="A23" s="126" t="s">
        <v>24</v>
      </c>
      <c r="B23" s="43">
        <f>B5+B8+B11+B14+B15+B18+B19+B20+B21+B22</f>
        <v>137901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181</v>
      </c>
      <c r="F23" s="45">
        <f t="shared" si="14"/>
        <v>137720</v>
      </c>
      <c r="G23" s="43">
        <f t="shared" si="14"/>
        <v>18370</v>
      </c>
      <c r="H23" s="44">
        <f t="shared" si="14"/>
        <v>60</v>
      </c>
      <c r="I23" s="44">
        <f t="shared" si="14"/>
        <v>72</v>
      </c>
      <c r="J23" s="44">
        <f t="shared" si="14"/>
        <v>3427</v>
      </c>
      <c r="K23" s="45">
        <f t="shared" si="14"/>
        <v>14811</v>
      </c>
      <c r="L23" s="43">
        <f t="shared" si="14"/>
        <v>7254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7254</v>
      </c>
      <c r="Q23" s="55">
        <f>G23+B23+L23</f>
        <v>163525</v>
      </c>
      <c r="R23" s="112"/>
      <c r="S23" s="113"/>
      <c r="T23" s="114"/>
      <c r="U23" s="5">
        <f>Q23-июнь!Q23</f>
        <v>-202</v>
      </c>
    </row>
    <row r="24" spans="1:21" x14ac:dyDescent="0.25">
      <c r="B24"/>
      <c r="Q24" s="93">
        <f>Q23-K23-J23-I23-H23-F23-E23-D23-C23-M23-N23-O23-P23</f>
        <v>0</v>
      </c>
    </row>
    <row r="26" spans="1:21" ht="15.75" customHeight="1" x14ac:dyDescent="0.25">
      <c r="B26"/>
      <c r="R26"/>
    </row>
    <row r="27" spans="1:21" ht="15.75" customHeight="1" x14ac:dyDescent="0.25">
      <c r="R27"/>
    </row>
    <row r="28" spans="1:21" ht="15.75" customHeight="1" x14ac:dyDescent="0.25">
      <c r="R28"/>
    </row>
    <row r="29" spans="1:21" ht="15.75" customHeight="1" x14ac:dyDescent="0.25">
      <c r="R29"/>
    </row>
    <row r="30" spans="1:21" ht="15.75" customHeight="1" x14ac:dyDescent="0.25">
      <c r="R30"/>
    </row>
    <row r="31" spans="1:21" ht="15.75" customHeight="1" x14ac:dyDescent="0.25">
      <c r="R31"/>
    </row>
    <row r="32" spans="1:21" ht="15.75" customHeight="1" x14ac:dyDescent="0.25">
      <c r="R32"/>
    </row>
    <row r="33" spans="18:18" ht="15.75" customHeight="1" x14ac:dyDescent="0.25">
      <c r="R33"/>
    </row>
    <row r="34" spans="18:18" ht="15.75" customHeight="1" x14ac:dyDescent="0.25">
      <c r="R34"/>
    </row>
    <row r="35" spans="18:18" ht="15.75" customHeight="1" x14ac:dyDescent="0.25">
      <c r="R35"/>
    </row>
    <row r="36" spans="18:18" x14ac:dyDescent="0.25">
      <c r="R36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119" priority="12" operator="equal">
      <formula>0</formula>
    </cfRule>
  </conditionalFormatting>
  <conditionalFormatting sqref="Q5:Q12 Q19:Q21 Q23 Q14:Q17">
    <cfRule type="cellIs" dxfId="118" priority="11" operator="equal">
      <formula>0</formula>
    </cfRule>
  </conditionalFormatting>
  <conditionalFormatting sqref="L5:L12 L19:L21 L23 L14:L17">
    <cfRule type="cellIs" dxfId="117" priority="10" operator="equal">
      <formula>0</formula>
    </cfRule>
  </conditionalFormatting>
  <conditionalFormatting sqref="B18 G18">
    <cfRule type="cellIs" dxfId="116" priority="9" operator="equal">
      <formula>0</formula>
    </cfRule>
  </conditionalFormatting>
  <conditionalFormatting sqref="Q18">
    <cfRule type="cellIs" dxfId="115" priority="8" operator="equal">
      <formula>0</formula>
    </cfRule>
  </conditionalFormatting>
  <conditionalFormatting sqref="L18">
    <cfRule type="cellIs" dxfId="114" priority="7" operator="equal">
      <formula>0</formula>
    </cfRule>
  </conditionalFormatting>
  <conditionalFormatting sqref="B22 G22">
    <cfRule type="cellIs" dxfId="113" priority="6" operator="equal">
      <formula>0</formula>
    </cfRule>
  </conditionalFormatting>
  <conditionalFormatting sqref="Q22">
    <cfRule type="cellIs" dxfId="112" priority="5" operator="equal">
      <formula>0</formula>
    </cfRule>
  </conditionalFormatting>
  <conditionalFormatting sqref="L22">
    <cfRule type="cellIs" dxfId="111" priority="4" operator="equal">
      <formula>0</formula>
    </cfRule>
  </conditionalFormatting>
  <conditionalFormatting sqref="B13 G13">
    <cfRule type="cellIs" dxfId="110" priority="3" operator="equal">
      <formula>0</formula>
    </cfRule>
  </conditionalFormatting>
  <conditionalFormatting sqref="Q13">
    <cfRule type="cellIs" dxfId="109" priority="2" operator="equal">
      <formula>0</formula>
    </cfRule>
  </conditionalFormatting>
  <conditionalFormatting sqref="L13">
    <cfRule type="cellIs" dxfId="108" priority="1" operator="equal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85" zoomScaleNormal="85" workbookViewId="0">
      <selection activeCell="U5" sqref="U5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6" max="6" width="10.28515625" bestFit="1" customWidth="1"/>
    <col min="7" max="7" width="12.28515625" customWidth="1"/>
    <col min="9" max="9" width="10.28515625" bestFit="1" customWidth="1"/>
    <col min="10" max="10" width="10.28515625" customWidth="1"/>
    <col min="11" max="11" width="10.28515625" bestFit="1" customWidth="1"/>
    <col min="13" max="15" width="0" hidden="1" customWidth="1"/>
    <col min="17" max="17" width="9.5703125" customWidth="1"/>
    <col min="18" max="18" width="13.42578125" style="26" customWidth="1"/>
    <col min="19" max="20" width="13.42578125" customWidth="1"/>
  </cols>
  <sheetData>
    <row r="1" spans="1:21" ht="15" customHeight="1" x14ac:dyDescent="0.25">
      <c r="A1" s="191" t="s">
        <v>0</v>
      </c>
      <c r="B1" s="194" t="s">
        <v>22</v>
      </c>
      <c r="C1" s="195"/>
      <c r="D1" s="195"/>
      <c r="E1" s="195"/>
      <c r="F1" s="196"/>
      <c r="G1" s="200" t="s">
        <v>23</v>
      </c>
      <c r="H1" s="195"/>
      <c r="I1" s="195"/>
      <c r="J1" s="195"/>
      <c r="K1" s="196"/>
      <c r="L1" s="200" t="s">
        <v>53</v>
      </c>
      <c r="M1" s="195"/>
      <c r="N1" s="195"/>
      <c r="O1" s="195"/>
      <c r="P1" s="196"/>
      <c r="Q1" s="202" t="s">
        <v>24</v>
      </c>
      <c r="R1" s="205" t="s">
        <v>70</v>
      </c>
      <c r="S1" s="206"/>
      <c r="T1" s="207"/>
    </row>
    <row r="2" spans="1:21" ht="15" customHeight="1" x14ac:dyDescent="0.25">
      <c r="A2" s="192"/>
      <c r="B2" s="197"/>
      <c r="C2" s="198"/>
      <c r="D2" s="198"/>
      <c r="E2" s="198"/>
      <c r="F2" s="199"/>
      <c r="G2" s="201"/>
      <c r="H2" s="198"/>
      <c r="I2" s="198"/>
      <c r="J2" s="198"/>
      <c r="K2" s="199"/>
      <c r="L2" s="201"/>
      <c r="M2" s="198"/>
      <c r="N2" s="198"/>
      <c r="O2" s="198"/>
      <c r="P2" s="199"/>
      <c r="Q2" s="203"/>
      <c r="R2" s="208"/>
      <c r="S2" s="209"/>
      <c r="T2" s="210"/>
    </row>
    <row r="3" spans="1:21" ht="15.75" customHeight="1" x14ac:dyDescent="0.25">
      <c r="A3" s="192"/>
      <c r="B3" s="197"/>
      <c r="C3" s="198"/>
      <c r="D3" s="198"/>
      <c r="E3" s="198"/>
      <c r="F3" s="199"/>
      <c r="G3" s="201"/>
      <c r="H3" s="198"/>
      <c r="I3" s="198"/>
      <c r="J3" s="198"/>
      <c r="K3" s="199"/>
      <c r="L3" s="201"/>
      <c r="M3" s="198"/>
      <c r="N3" s="198"/>
      <c r="O3" s="198"/>
      <c r="P3" s="199"/>
      <c r="Q3" s="203"/>
      <c r="R3" s="211"/>
      <c r="S3" s="212"/>
      <c r="T3" s="213"/>
    </row>
    <row r="4" spans="1:21" ht="15" customHeight="1" thickBot="1" x14ac:dyDescent="0.3">
      <c r="A4" s="193"/>
      <c r="B4" s="141" t="s">
        <v>21</v>
      </c>
      <c r="C4" s="89" t="s">
        <v>19</v>
      </c>
      <c r="D4" s="89" t="s">
        <v>62</v>
      </c>
      <c r="E4" s="89" t="s">
        <v>63</v>
      </c>
      <c r="F4" s="90" t="s">
        <v>64</v>
      </c>
      <c r="G4" s="136" t="s">
        <v>20</v>
      </c>
      <c r="H4" s="89" t="s">
        <v>19</v>
      </c>
      <c r="I4" s="89" t="s">
        <v>62</v>
      </c>
      <c r="J4" s="89" t="s">
        <v>63</v>
      </c>
      <c r="K4" s="90" t="s">
        <v>64</v>
      </c>
      <c r="L4" s="136" t="s">
        <v>53</v>
      </c>
      <c r="M4" s="89" t="s">
        <v>19</v>
      </c>
      <c r="N4" s="89" t="s">
        <v>62</v>
      </c>
      <c r="O4" s="89" t="s">
        <v>63</v>
      </c>
      <c r="P4" s="90" t="s">
        <v>64</v>
      </c>
      <c r="Q4" s="204"/>
      <c r="R4" s="137" t="s">
        <v>67</v>
      </c>
      <c r="S4" s="139" t="s">
        <v>68</v>
      </c>
      <c r="T4" s="140" t="s">
        <v>53</v>
      </c>
    </row>
    <row r="5" spans="1:21" s="5" customFormat="1" x14ac:dyDescent="0.25">
      <c r="A5" s="121" t="s">
        <v>1</v>
      </c>
      <c r="B5" s="84">
        <f>B6+B7</f>
        <v>18699</v>
      </c>
      <c r="C5" s="85">
        <f t="shared" ref="C5:P5" si="0">C6+C7</f>
        <v>0</v>
      </c>
      <c r="D5" s="85">
        <f t="shared" si="0"/>
        <v>0</v>
      </c>
      <c r="E5" s="85">
        <f t="shared" si="0"/>
        <v>2</v>
      </c>
      <c r="F5" s="86">
        <f t="shared" si="0"/>
        <v>18697</v>
      </c>
      <c r="G5" s="84">
        <f t="shared" si="0"/>
        <v>5260</v>
      </c>
      <c r="H5" s="85">
        <f t="shared" si="0"/>
        <v>2</v>
      </c>
      <c r="I5" s="85">
        <f t="shared" si="0"/>
        <v>38</v>
      </c>
      <c r="J5" s="85">
        <f t="shared" si="0"/>
        <v>1219</v>
      </c>
      <c r="K5" s="86">
        <f t="shared" si="0"/>
        <v>4001</v>
      </c>
      <c r="L5" s="84">
        <f t="shared" si="0"/>
        <v>3261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6">
        <f t="shared" si="0"/>
        <v>3261</v>
      </c>
      <c r="Q5" s="127">
        <f>G5+B5+L5</f>
        <v>27220</v>
      </c>
      <c r="R5" s="131"/>
      <c r="S5" s="134"/>
      <c r="T5" s="135"/>
      <c r="U5" s="5">
        <f>Август!Q5-Июль!Q5</f>
        <v>-3</v>
      </c>
    </row>
    <row r="6" spans="1:21" s="6" customFormat="1" x14ac:dyDescent="0.25">
      <c r="A6" s="122" t="s">
        <v>2</v>
      </c>
      <c r="B6" s="38">
        <f>C6+D6+E6+F6</f>
        <v>7972</v>
      </c>
      <c r="C6" s="18"/>
      <c r="D6" s="18"/>
      <c r="E6" s="18">
        <v>2</v>
      </c>
      <c r="F6" s="39">
        <v>7970</v>
      </c>
      <c r="G6" s="38">
        <f>H6+I6+J6+K6</f>
        <v>3652</v>
      </c>
      <c r="H6" s="18">
        <v>1</v>
      </c>
      <c r="I6" s="18">
        <v>28</v>
      </c>
      <c r="J6" s="18">
        <v>1085</v>
      </c>
      <c r="K6" s="39">
        <v>2538</v>
      </c>
      <c r="L6" s="38">
        <f>M6+N6+O6+P6</f>
        <v>2371</v>
      </c>
      <c r="M6" s="18"/>
      <c r="N6" s="18"/>
      <c r="O6" s="18"/>
      <c r="P6" s="39">
        <v>2371</v>
      </c>
      <c r="Q6" s="53">
        <f>G6+B6+L6</f>
        <v>13995</v>
      </c>
      <c r="R6" s="105"/>
      <c r="S6" s="94"/>
      <c r="T6" s="101"/>
      <c r="U6" s="5">
        <f>Август!Q6-Июль!Q6</f>
        <v>-1</v>
      </c>
    </row>
    <row r="7" spans="1:21" s="16" customFormat="1" x14ac:dyDescent="0.25">
      <c r="A7" s="122" t="s">
        <v>3</v>
      </c>
      <c r="B7" s="38">
        <f>C7+D7+E7+F7</f>
        <v>10727</v>
      </c>
      <c r="C7" s="4"/>
      <c r="D7" s="4"/>
      <c r="E7" s="4"/>
      <c r="F7" s="40">
        <v>10727</v>
      </c>
      <c r="G7" s="38">
        <f>H7+I7+J7+K7</f>
        <v>1608</v>
      </c>
      <c r="H7" s="4">
        <v>1</v>
      </c>
      <c r="I7" s="4">
        <v>10</v>
      </c>
      <c r="J7" s="4">
        <v>134</v>
      </c>
      <c r="K7" s="40">
        <v>1463</v>
      </c>
      <c r="L7" s="38">
        <f>M7+N7+O7+P7</f>
        <v>890</v>
      </c>
      <c r="M7" s="4"/>
      <c r="N7" s="4"/>
      <c r="O7" s="4"/>
      <c r="P7" s="40">
        <v>890</v>
      </c>
      <c r="Q7" s="53">
        <f t="shared" ref="Q7:Q22" si="1">G7+B7+L7</f>
        <v>13225</v>
      </c>
      <c r="R7" s="106"/>
      <c r="S7" s="95"/>
      <c r="T7" s="107"/>
      <c r="U7" s="5">
        <f>Август!Q7-Июль!Q7</f>
        <v>-2</v>
      </c>
    </row>
    <row r="8" spans="1:21" s="5" customFormat="1" x14ac:dyDescent="0.25">
      <c r="A8" s="123" t="s">
        <v>4</v>
      </c>
      <c r="B8" s="36">
        <f>B9+B10</f>
        <v>15484</v>
      </c>
      <c r="C8" s="1">
        <f t="shared" ref="C8:P8" si="2">C9+C10</f>
        <v>0</v>
      </c>
      <c r="D8" s="1">
        <f t="shared" si="2"/>
        <v>0</v>
      </c>
      <c r="E8" s="1">
        <f t="shared" si="2"/>
        <v>172</v>
      </c>
      <c r="F8" s="37">
        <f t="shared" si="2"/>
        <v>15312</v>
      </c>
      <c r="G8" s="36">
        <f t="shared" si="2"/>
        <v>1834</v>
      </c>
      <c r="H8" s="1">
        <f t="shared" si="2"/>
        <v>0</v>
      </c>
      <c r="I8" s="1">
        <f t="shared" si="2"/>
        <v>5</v>
      </c>
      <c r="J8" s="1">
        <f t="shared" si="2"/>
        <v>398</v>
      </c>
      <c r="K8" s="37">
        <f t="shared" si="2"/>
        <v>1431</v>
      </c>
      <c r="L8" s="36">
        <f t="shared" si="2"/>
        <v>662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37">
        <f t="shared" si="2"/>
        <v>662</v>
      </c>
      <c r="Q8" s="52">
        <f t="shared" si="1"/>
        <v>17980</v>
      </c>
      <c r="R8" s="105"/>
      <c r="S8" s="98"/>
      <c r="T8" s="115"/>
      <c r="U8" s="5">
        <f>Август!Q8-Июль!Q8</f>
        <v>24</v>
      </c>
    </row>
    <row r="9" spans="1:21" s="6" customFormat="1" x14ac:dyDescent="0.25">
      <c r="A9" s="122" t="s">
        <v>5</v>
      </c>
      <c r="B9" s="38">
        <f>C9+D9+E9+F9</f>
        <v>8979</v>
      </c>
      <c r="C9" s="18"/>
      <c r="D9" s="18"/>
      <c r="E9" s="18">
        <v>165</v>
      </c>
      <c r="F9" s="39">
        <v>8814</v>
      </c>
      <c r="G9" s="38">
        <f t="shared" ref="G9:G10" si="3">H9+I9+J9+K9</f>
        <v>893</v>
      </c>
      <c r="H9" s="18"/>
      <c r="I9" s="18">
        <v>5</v>
      </c>
      <c r="J9" s="18">
        <v>300</v>
      </c>
      <c r="K9" s="39">
        <v>588</v>
      </c>
      <c r="L9" s="38">
        <f t="shared" ref="L9:L10" si="4">M9+N9+O9+P9</f>
        <v>109</v>
      </c>
      <c r="M9" s="18"/>
      <c r="N9" s="18"/>
      <c r="O9" s="18"/>
      <c r="P9" s="39">
        <v>109</v>
      </c>
      <c r="Q9" s="53">
        <f t="shared" si="1"/>
        <v>9981</v>
      </c>
      <c r="R9" s="105"/>
      <c r="S9" s="94"/>
      <c r="T9" s="101"/>
      <c r="U9" s="5">
        <f>Август!Q9-Июль!Q9</f>
        <v>21</v>
      </c>
    </row>
    <row r="10" spans="1:21" s="6" customFormat="1" x14ac:dyDescent="0.25">
      <c r="A10" s="122" t="s">
        <v>6</v>
      </c>
      <c r="B10" s="38">
        <f>C10+D10+E10+F10</f>
        <v>6505</v>
      </c>
      <c r="C10" s="18"/>
      <c r="D10" s="18"/>
      <c r="E10" s="18">
        <v>7</v>
      </c>
      <c r="F10" s="39">
        <v>6498</v>
      </c>
      <c r="G10" s="38">
        <f t="shared" si="3"/>
        <v>941</v>
      </c>
      <c r="H10" s="18"/>
      <c r="I10" s="18"/>
      <c r="J10" s="18">
        <v>98</v>
      </c>
      <c r="K10" s="39">
        <v>843</v>
      </c>
      <c r="L10" s="38">
        <f t="shared" si="4"/>
        <v>553</v>
      </c>
      <c r="M10" s="18"/>
      <c r="N10" s="18"/>
      <c r="O10" s="18"/>
      <c r="P10" s="39">
        <v>553</v>
      </c>
      <c r="Q10" s="53">
        <f t="shared" si="1"/>
        <v>7999</v>
      </c>
      <c r="R10" s="105"/>
      <c r="S10" s="94"/>
      <c r="T10" s="101"/>
      <c r="U10" s="5">
        <f>Август!Q10-Июль!Q10</f>
        <v>3</v>
      </c>
    </row>
    <row r="11" spans="1:21" s="5" customFormat="1" x14ac:dyDescent="0.25">
      <c r="A11" s="124" t="s">
        <v>7</v>
      </c>
      <c r="B11" s="36">
        <f t="shared" ref="B11:O11" si="5">B12+B13</f>
        <v>26603</v>
      </c>
      <c r="C11" s="1">
        <f t="shared" si="5"/>
        <v>0</v>
      </c>
      <c r="D11" s="1">
        <f t="shared" si="5"/>
        <v>0</v>
      </c>
      <c r="E11" s="1">
        <f t="shared" si="5"/>
        <v>4</v>
      </c>
      <c r="F11" s="37">
        <f t="shared" si="5"/>
        <v>26599</v>
      </c>
      <c r="G11" s="36">
        <f t="shared" si="5"/>
        <v>2415</v>
      </c>
      <c r="H11" s="1">
        <f t="shared" si="5"/>
        <v>6</v>
      </c>
      <c r="I11" s="1">
        <f t="shared" si="5"/>
        <v>5</v>
      </c>
      <c r="J11" s="1">
        <f t="shared" si="5"/>
        <v>304</v>
      </c>
      <c r="K11" s="37">
        <f t="shared" si="5"/>
        <v>2100</v>
      </c>
      <c r="L11" s="36">
        <f t="shared" si="5"/>
        <v>560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37">
        <f>P12+P13</f>
        <v>560</v>
      </c>
      <c r="Q11" s="52">
        <f t="shared" si="1"/>
        <v>29578</v>
      </c>
      <c r="R11" s="105"/>
      <c r="S11" s="174"/>
      <c r="T11" s="175"/>
      <c r="U11" s="5">
        <f>Август!Q11-Июль!Q11</f>
        <v>-11</v>
      </c>
    </row>
    <row r="12" spans="1:21" s="6" customFormat="1" x14ac:dyDescent="0.25">
      <c r="A12" s="125" t="s">
        <v>8</v>
      </c>
      <c r="B12" s="38">
        <f>C12+D12+E12+F12</f>
        <v>14180</v>
      </c>
      <c r="C12" s="18"/>
      <c r="D12" s="18"/>
      <c r="E12" s="18">
        <v>4</v>
      </c>
      <c r="F12" s="39">
        <v>14176</v>
      </c>
      <c r="G12" s="38">
        <f t="shared" ref="G12:G14" si="6">H12+I12+J12+K12</f>
        <v>1305</v>
      </c>
      <c r="H12" s="18">
        <v>5</v>
      </c>
      <c r="I12" s="18">
        <v>4</v>
      </c>
      <c r="J12" s="18">
        <v>142</v>
      </c>
      <c r="K12" s="39">
        <v>1154</v>
      </c>
      <c r="L12" s="38">
        <f t="shared" ref="L12:L14" si="7">M12+N12+O12+P12</f>
        <v>274</v>
      </c>
      <c r="M12" s="18"/>
      <c r="N12" s="18"/>
      <c r="O12" s="18"/>
      <c r="P12" s="39">
        <v>274</v>
      </c>
      <c r="Q12" s="53">
        <f t="shared" si="1"/>
        <v>15759</v>
      </c>
      <c r="R12" s="105"/>
      <c r="S12" s="95"/>
      <c r="T12" s="107"/>
      <c r="U12" s="5">
        <f>Август!Q12-Июль!Q12</f>
        <v>-6</v>
      </c>
    </row>
    <row r="13" spans="1:21" s="6" customFormat="1" x14ac:dyDescent="0.25">
      <c r="A13" s="125" t="s">
        <v>9</v>
      </c>
      <c r="B13" s="38">
        <f>C13+D13+E13+F13</f>
        <v>12423</v>
      </c>
      <c r="C13" s="18"/>
      <c r="D13" s="18"/>
      <c r="E13" s="18"/>
      <c r="F13" s="39">
        <v>12423</v>
      </c>
      <c r="G13" s="38">
        <f t="shared" si="6"/>
        <v>1110</v>
      </c>
      <c r="H13" s="18">
        <v>1</v>
      </c>
      <c r="I13" s="18">
        <v>1</v>
      </c>
      <c r="J13" s="18">
        <v>162</v>
      </c>
      <c r="K13" s="39">
        <v>946</v>
      </c>
      <c r="L13" s="38">
        <f t="shared" si="7"/>
        <v>286</v>
      </c>
      <c r="M13" s="18"/>
      <c r="N13" s="18"/>
      <c r="O13" s="18"/>
      <c r="P13" s="39">
        <v>286</v>
      </c>
      <c r="Q13" s="53">
        <f t="shared" si="1"/>
        <v>13819</v>
      </c>
      <c r="R13" s="105"/>
      <c r="S13" s="95"/>
      <c r="T13" s="107"/>
      <c r="U13" s="5">
        <f>Август!Q13-Июль!Q13</f>
        <v>-5</v>
      </c>
    </row>
    <row r="14" spans="1:21" s="17" customFormat="1" x14ac:dyDescent="0.25">
      <c r="A14" s="124" t="s">
        <v>10</v>
      </c>
      <c r="B14" s="41">
        <f>C14+D14+E14+F14</f>
        <v>10562</v>
      </c>
      <c r="C14" s="3"/>
      <c r="D14" s="3"/>
      <c r="E14" s="3"/>
      <c r="F14" s="42">
        <v>10562</v>
      </c>
      <c r="G14" s="41">
        <f t="shared" si="6"/>
        <v>1712</v>
      </c>
      <c r="H14" s="3">
        <v>10</v>
      </c>
      <c r="I14" s="3">
        <v>6</v>
      </c>
      <c r="J14" s="3">
        <v>218</v>
      </c>
      <c r="K14" s="42">
        <v>1478</v>
      </c>
      <c r="L14" s="41">
        <f t="shared" si="7"/>
        <v>600</v>
      </c>
      <c r="M14" s="3"/>
      <c r="N14" s="3"/>
      <c r="O14" s="3"/>
      <c r="P14" s="42">
        <v>600</v>
      </c>
      <c r="Q14" s="54">
        <f t="shared" si="1"/>
        <v>12874</v>
      </c>
      <c r="R14" s="108"/>
      <c r="S14" s="99"/>
      <c r="T14" s="175"/>
      <c r="U14" s="5">
        <f>Август!Q14-Июль!Q14</f>
        <v>6</v>
      </c>
    </row>
    <row r="15" spans="1:21" s="5" customFormat="1" x14ac:dyDescent="0.25">
      <c r="A15" s="123" t="s">
        <v>11</v>
      </c>
      <c r="B15" s="36">
        <f t="shared" ref="B15:P15" si="8">B16+B17</f>
        <v>15881</v>
      </c>
      <c r="C15" s="1">
        <f t="shared" si="8"/>
        <v>0</v>
      </c>
      <c r="D15" s="1">
        <f t="shared" si="8"/>
        <v>0</v>
      </c>
      <c r="E15" s="1">
        <f t="shared" si="8"/>
        <v>0</v>
      </c>
      <c r="F15" s="37">
        <f t="shared" si="8"/>
        <v>15881</v>
      </c>
      <c r="G15" s="36">
        <f t="shared" si="8"/>
        <v>1939</v>
      </c>
      <c r="H15" s="1">
        <f t="shared" si="8"/>
        <v>8</v>
      </c>
      <c r="I15" s="1">
        <f t="shared" si="8"/>
        <v>1</v>
      </c>
      <c r="J15" s="1">
        <f t="shared" si="8"/>
        <v>208</v>
      </c>
      <c r="K15" s="37">
        <f t="shared" si="8"/>
        <v>1722</v>
      </c>
      <c r="L15" s="36">
        <f t="shared" si="8"/>
        <v>665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37">
        <f t="shared" si="8"/>
        <v>665</v>
      </c>
      <c r="Q15" s="52">
        <f t="shared" si="1"/>
        <v>18485</v>
      </c>
      <c r="R15" s="105"/>
      <c r="S15" s="174"/>
      <c r="T15" s="175"/>
      <c r="U15" s="5">
        <f>Август!Q15-Июль!Q15</f>
        <v>-16</v>
      </c>
    </row>
    <row r="16" spans="1:21" s="6" customFormat="1" x14ac:dyDescent="0.25">
      <c r="A16" s="122" t="s">
        <v>12</v>
      </c>
      <c r="B16" s="38">
        <f>C16+D16+E16+F16</f>
        <v>2976</v>
      </c>
      <c r="C16" s="18"/>
      <c r="D16" s="18"/>
      <c r="E16" s="18"/>
      <c r="F16" s="39">
        <v>2976</v>
      </c>
      <c r="G16" s="38">
        <f t="shared" ref="G16:G20" si="9">H16+I16+J16+K16</f>
        <v>688</v>
      </c>
      <c r="H16" s="18">
        <v>1</v>
      </c>
      <c r="I16" s="18"/>
      <c r="J16" s="18">
        <v>107</v>
      </c>
      <c r="K16" s="39">
        <v>580</v>
      </c>
      <c r="L16" s="38">
        <f t="shared" ref="L16:L20" si="10">M16+N16+O16+P16</f>
        <v>352</v>
      </c>
      <c r="M16" s="18"/>
      <c r="N16" s="18"/>
      <c r="O16" s="18"/>
      <c r="P16" s="39">
        <v>352</v>
      </c>
      <c r="Q16" s="53">
        <f t="shared" si="1"/>
        <v>4016</v>
      </c>
      <c r="R16" s="105"/>
      <c r="S16" s="95"/>
      <c r="T16" s="107"/>
      <c r="U16" s="5">
        <f>Август!Q16-Июль!Q16</f>
        <v>-3</v>
      </c>
    </row>
    <row r="17" spans="1:21" s="6" customFormat="1" x14ac:dyDescent="0.25">
      <c r="A17" s="125" t="s">
        <v>13</v>
      </c>
      <c r="B17" s="38">
        <f>C17+D17+E17+F17</f>
        <v>12905</v>
      </c>
      <c r="C17" s="18"/>
      <c r="D17" s="18"/>
      <c r="E17" s="18"/>
      <c r="F17" s="39">
        <v>12905</v>
      </c>
      <c r="G17" s="38">
        <f t="shared" si="9"/>
        <v>1251</v>
      </c>
      <c r="H17" s="18">
        <v>7</v>
      </c>
      <c r="I17" s="18">
        <v>1</v>
      </c>
      <c r="J17" s="18">
        <v>101</v>
      </c>
      <c r="K17" s="39">
        <v>1142</v>
      </c>
      <c r="L17" s="38">
        <f t="shared" si="10"/>
        <v>313</v>
      </c>
      <c r="M17" s="18"/>
      <c r="N17" s="18"/>
      <c r="O17" s="18"/>
      <c r="P17" s="39">
        <v>313</v>
      </c>
      <c r="Q17" s="53">
        <f t="shared" si="1"/>
        <v>14469</v>
      </c>
      <c r="R17" s="105"/>
      <c r="S17" s="95"/>
      <c r="T17" s="107"/>
      <c r="U17" s="5">
        <f>Август!Q17-Июль!Q17</f>
        <v>-13</v>
      </c>
    </row>
    <row r="18" spans="1:21" s="7" customFormat="1" x14ac:dyDescent="0.25">
      <c r="A18" s="124" t="s">
        <v>14</v>
      </c>
      <c r="B18" s="41">
        <f t="shared" ref="B18:B22" si="11">C18+D18+E18+F18</f>
        <v>17797</v>
      </c>
      <c r="C18" s="1"/>
      <c r="D18" s="1"/>
      <c r="E18" s="1"/>
      <c r="F18" s="37">
        <v>17797</v>
      </c>
      <c r="G18" s="41">
        <f t="shared" si="9"/>
        <v>1941</v>
      </c>
      <c r="H18" s="1">
        <v>17</v>
      </c>
      <c r="I18" s="1">
        <v>4</v>
      </c>
      <c r="J18" s="1">
        <v>365</v>
      </c>
      <c r="K18" s="37">
        <v>1555</v>
      </c>
      <c r="L18" s="41">
        <f t="shared" si="10"/>
        <v>143</v>
      </c>
      <c r="M18" s="1"/>
      <c r="N18" s="1"/>
      <c r="O18" s="1"/>
      <c r="P18" s="37">
        <v>143</v>
      </c>
      <c r="Q18" s="54">
        <f t="shared" si="1"/>
        <v>19881</v>
      </c>
      <c r="R18" s="105"/>
      <c r="S18" s="99"/>
      <c r="T18" s="175"/>
      <c r="U18" s="5">
        <f>Август!Q18-Июль!Q18</f>
        <v>-6</v>
      </c>
    </row>
    <row r="19" spans="1:21" s="17" customFormat="1" x14ac:dyDescent="0.25">
      <c r="A19" s="124" t="s">
        <v>15</v>
      </c>
      <c r="B19" s="41">
        <f t="shared" si="11"/>
        <v>14328</v>
      </c>
      <c r="C19" s="3"/>
      <c r="D19" s="3"/>
      <c r="E19" s="3"/>
      <c r="F19" s="42">
        <v>14328</v>
      </c>
      <c r="G19" s="41">
        <f t="shared" si="9"/>
        <v>1369</v>
      </c>
      <c r="H19" s="3"/>
      <c r="I19" s="3">
        <v>6</v>
      </c>
      <c r="J19" s="3">
        <v>498</v>
      </c>
      <c r="K19" s="42">
        <v>865</v>
      </c>
      <c r="L19" s="41">
        <f t="shared" si="10"/>
        <v>741</v>
      </c>
      <c r="M19" s="3"/>
      <c r="N19" s="3"/>
      <c r="O19" s="3"/>
      <c r="P19" s="42">
        <v>741</v>
      </c>
      <c r="Q19" s="54">
        <f t="shared" si="1"/>
        <v>16438</v>
      </c>
      <c r="R19" s="108"/>
      <c r="S19" s="99"/>
      <c r="T19" s="175"/>
      <c r="U19" s="5">
        <f>Август!Q19-Июль!Q19</f>
        <v>18</v>
      </c>
    </row>
    <row r="20" spans="1:21" s="7" customFormat="1" x14ac:dyDescent="0.25">
      <c r="A20" s="123" t="s">
        <v>16</v>
      </c>
      <c r="B20" s="41">
        <f t="shared" si="11"/>
        <v>13017</v>
      </c>
      <c r="C20" s="3"/>
      <c r="D20" s="3"/>
      <c r="E20" s="3">
        <v>2</v>
      </c>
      <c r="F20" s="42">
        <v>13015</v>
      </c>
      <c r="G20" s="41">
        <f t="shared" si="9"/>
        <v>1073</v>
      </c>
      <c r="H20" s="1">
        <v>6</v>
      </c>
      <c r="I20" s="1">
        <v>3</v>
      </c>
      <c r="J20" s="1">
        <v>103</v>
      </c>
      <c r="K20" s="37">
        <v>961</v>
      </c>
      <c r="L20" s="41">
        <f t="shared" si="10"/>
        <v>281</v>
      </c>
      <c r="M20" s="1"/>
      <c r="N20" s="1"/>
      <c r="O20" s="1"/>
      <c r="P20" s="37">
        <v>281</v>
      </c>
      <c r="Q20" s="54">
        <f t="shared" si="1"/>
        <v>14371</v>
      </c>
      <c r="R20" s="111"/>
      <c r="S20" s="99"/>
      <c r="T20" s="175"/>
      <c r="U20" s="5">
        <f>Август!Q20-Июль!Q20</f>
        <v>-5</v>
      </c>
    </row>
    <row r="21" spans="1:21" s="7" customFormat="1" x14ac:dyDescent="0.25">
      <c r="A21" s="123" t="s">
        <v>17</v>
      </c>
      <c r="B21" s="41">
        <f t="shared" si="11"/>
        <v>4630</v>
      </c>
      <c r="C21" s="1"/>
      <c r="D21" s="1"/>
      <c r="E21" s="1"/>
      <c r="F21" s="37">
        <v>4630</v>
      </c>
      <c r="G21" s="41">
        <f>H21+I21+J21+K21</f>
        <v>575</v>
      </c>
      <c r="H21" s="1">
        <v>5</v>
      </c>
      <c r="I21" s="1"/>
      <c r="J21" s="1">
        <v>88</v>
      </c>
      <c r="K21" s="37">
        <v>482</v>
      </c>
      <c r="L21" s="41">
        <f>M21+N21+O21+P21</f>
        <v>261</v>
      </c>
      <c r="M21" s="1"/>
      <c r="N21" s="1"/>
      <c r="O21" s="1"/>
      <c r="P21" s="37">
        <v>261</v>
      </c>
      <c r="Q21" s="54">
        <f t="shared" si="1"/>
        <v>5466</v>
      </c>
      <c r="R21" s="111"/>
      <c r="S21" s="99"/>
      <c r="T21" s="175"/>
      <c r="U21" s="5">
        <f>Август!Q21-Июль!Q21</f>
        <v>-6</v>
      </c>
    </row>
    <row r="22" spans="1:21" s="7" customFormat="1" x14ac:dyDescent="0.25">
      <c r="A22" s="123" t="s">
        <v>18</v>
      </c>
      <c r="B22" s="41">
        <f t="shared" si="11"/>
        <v>953</v>
      </c>
      <c r="C22" s="1"/>
      <c r="D22" s="1"/>
      <c r="E22" s="1"/>
      <c r="F22" s="37">
        <v>953</v>
      </c>
      <c r="G22" s="41">
        <f t="shared" ref="G22" si="12">H22+I22+J22+K22</f>
        <v>197</v>
      </c>
      <c r="H22" s="1">
        <v>6</v>
      </c>
      <c r="I22" s="1">
        <v>4</v>
      </c>
      <c r="J22" s="1">
        <v>25</v>
      </c>
      <c r="K22" s="37">
        <v>162</v>
      </c>
      <c r="L22" s="41">
        <f t="shared" ref="L22" si="13">M22+N22+O22+P22</f>
        <v>79</v>
      </c>
      <c r="M22" s="1"/>
      <c r="N22" s="1"/>
      <c r="O22" s="1"/>
      <c r="P22" s="37">
        <v>79</v>
      </c>
      <c r="Q22" s="54">
        <f t="shared" si="1"/>
        <v>1229</v>
      </c>
      <c r="R22" s="111"/>
      <c r="S22" s="99"/>
      <c r="T22" s="175"/>
      <c r="U22" s="5">
        <f>Август!Q22-Июль!Q22</f>
        <v>-4</v>
      </c>
    </row>
    <row r="23" spans="1:21" ht="16.5" thickBot="1" x14ac:dyDescent="0.3">
      <c r="A23" s="126" t="s">
        <v>24</v>
      </c>
      <c r="B23" s="43">
        <f>B5+B8+B11+B14+B15+B18+B19+B20+B21+B22</f>
        <v>137954</v>
      </c>
      <c r="C23" s="44">
        <f t="shared" ref="C23:O23" si="14">C5+C8+C11+C14+C15+C18+C19+C20+C21+C22</f>
        <v>0</v>
      </c>
      <c r="D23" s="44">
        <f t="shared" si="14"/>
        <v>0</v>
      </c>
      <c r="E23" s="44">
        <f t="shared" si="14"/>
        <v>180</v>
      </c>
      <c r="F23" s="45">
        <f t="shared" si="14"/>
        <v>137774</v>
      </c>
      <c r="G23" s="43">
        <f t="shared" si="14"/>
        <v>18315</v>
      </c>
      <c r="H23" s="44">
        <f t="shared" si="14"/>
        <v>60</v>
      </c>
      <c r="I23" s="44">
        <f t="shared" si="14"/>
        <v>72</v>
      </c>
      <c r="J23" s="44">
        <f t="shared" si="14"/>
        <v>3426</v>
      </c>
      <c r="K23" s="45">
        <f t="shared" si="14"/>
        <v>14757</v>
      </c>
      <c r="L23" s="43">
        <f t="shared" si="14"/>
        <v>7253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5">
        <f>P5+P8+P11+P14+P15+P18+P19+P20+P21+P22</f>
        <v>7253</v>
      </c>
      <c r="Q23" s="55">
        <f>G23+B23+L23</f>
        <v>163522</v>
      </c>
      <c r="R23" s="112"/>
      <c r="S23" s="116"/>
      <c r="T23" s="117"/>
      <c r="U23" s="5">
        <f>Август!Q23-Июль!Q23</f>
        <v>-3</v>
      </c>
    </row>
    <row r="24" spans="1:21" x14ac:dyDescent="0.25">
      <c r="B24"/>
      <c r="Q24" s="93">
        <f>Q23-K23-J23-I23-H23-F23-E23-D23-C23-M23-N23-O23-P23</f>
        <v>0</v>
      </c>
      <c r="S24" s="32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107" priority="15" operator="equal">
      <formula>0</formula>
    </cfRule>
  </conditionalFormatting>
  <conditionalFormatting sqref="Q5:Q12 Q19:Q21 Q23 Q14:Q17">
    <cfRule type="cellIs" dxfId="106" priority="14" operator="equal">
      <formula>0</formula>
    </cfRule>
  </conditionalFormatting>
  <conditionalFormatting sqref="L5:L12 L19:L21 L23 L14:L17">
    <cfRule type="cellIs" dxfId="105" priority="13" operator="equal">
      <formula>0</formula>
    </cfRule>
  </conditionalFormatting>
  <conditionalFormatting sqref="B18 G18">
    <cfRule type="cellIs" dxfId="104" priority="12" operator="equal">
      <formula>0</formula>
    </cfRule>
  </conditionalFormatting>
  <conditionalFormatting sqref="Q18">
    <cfRule type="cellIs" dxfId="103" priority="11" operator="equal">
      <formula>0</formula>
    </cfRule>
  </conditionalFormatting>
  <conditionalFormatting sqref="L18">
    <cfRule type="cellIs" dxfId="102" priority="10" operator="equal">
      <formula>0</formula>
    </cfRule>
  </conditionalFormatting>
  <conditionalFormatting sqref="B22 G22">
    <cfRule type="cellIs" dxfId="101" priority="9" operator="equal">
      <formula>0</formula>
    </cfRule>
  </conditionalFormatting>
  <conditionalFormatting sqref="Q22">
    <cfRule type="cellIs" dxfId="100" priority="8" operator="equal">
      <formula>0</formula>
    </cfRule>
  </conditionalFormatting>
  <conditionalFormatting sqref="L22">
    <cfRule type="cellIs" dxfId="99" priority="7" operator="equal">
      <formula>0</formula>
    </cfRule>
  </conditionalFormatting>
  <conditionalFormatting sqref="B13 G13">
    <cfRule type="cellIs" dxfId="98" priority="6" operator="equal">
      <formula>0</formula>
    </cfRule>
  </conditionalFormatting>
  <conditionalFormatting sqref="Q13">
    <cfRule type="cellIs" dxfId="97" priority="5" operator="equal">
      <formula>0</formula>
    </cfRule>
  </conditionalFormatting>
  <conditionalFormatting sqref="L13">
    <cfRule type="cellIs" dxfId="96" priority="4" operator="equal">
      <formula>0</formula>
    </cfRule>
  </conditionalFormatting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для служебки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Форма для краинского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2020-01-13T03:14:35Z</dcterms:modified>
</cp:coreProperties>
</file>